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450" windowWidth="11355" windowHeight="7695" tabRatio="677"/>
  </bookViews>
  <sheets>
    <sheet name="Início" sheetId="22" r:id="rId1"/>
    <sheet name="Recebimentos" sheetId="1" r:id="rId2"/>
    <sheet name="Mercado" sheetId="25" r:id="rId3"/>
    <sheet name="Luz" sheetId="26" r:id="rId4"/>
    <sheet name="Telefone" sheetId="27" r:id="rId5"/>
    <sheet name="Internet" sheetId="28" r:id="rId6"/>
    <sheet name="TV Cabo" sheetId="29" r:id="rId7"/>
    <sheet name="Condomínio" sheetId="30" r:id="rId8"/>
    <sheet name="Unimed" sheetId="31" r:id="rId9"/>
    <sheet name="Dentista" sheetId="41" r:id="rId10"/>
    <sheet name="Farmácia" sheetId="32" r:id="rId11"/>
    <sheet name="Calçados" sheetId="33" r:id="rId12"/>
    <sheet name="Confecções" sheetId="34" r:id="rId13"/>
    <sheet name="Carro" sheetId="35" r:id="rId14"/>
    <sheet name="Moto" sheetId="36" r:id="rId15"/>
    <sheet name="Restaurante" sheetId="44" r:id="rId16"/>
    <sheet name="Fillho" sheetId="37" r:id="rId17"/>
    <sheet name="Financiamento" sheetId="38" r:id="rId18"/>
    <sheet name="Lazer" sheetId="39" r:id="rId19"/>
    <sheet name="Empresa" sheetId="40" r:id="rId20"/>
    <sheet name="IPTU" sheetId="42" r:id="rId21"/>
    <sheet name="Outros" sheetId="43" r:id="rId22"/>
    <sheet name="Dízimo" sheetId="45" r:id="rId23"/>
    <sheet name="Resultados" sheetId="14" r:id="rId24"/>
  </sheets>
  <calcPr calcId="145621"/>
</workbook>
</file>

<file path=xl/calcChain.xml><?xml version="1.0" encoding="utf-8"?>
<calcChain xmlns="http://schemas.openxmlformats.org/spreadsheetml/2006/main">
  <c r="C2" i="14" l="1"/>
  <c r="N11" i="1"/>
  <c r="B2" i="14" s="1"/>
  <c r="D2" i="14" l="1"/>
  <c r="E2" i="14" s="1"/>
  <c r="AG5" i="25"/>
  <c r="AH4" i="25" l="1"/>
  <c r="O4" i="1"/>
  <c r="P4" i="1" s="1"/>
  <c r="C17" i="35" l="1"/>
  <c r="B17" i="35"/>
  <c r="D11" i="1"/>
  <c r="B6" i="14" s="1"/>
  <c r="E11" i="1"/>
  <c r="B7" i="14" s="1"/>
  <c r="AH15" i="45"/>
  <c r="AH14" i="45"/>
  <c r="AG13" i="45"/>
  <c r="AH12" i="45"/>
  <c r="AH11" i="45"/>
  <c r="AH10" i="45"/>
  <c r="AG9" i="45"/>
  <c r="AF17" i="45"/>
  <c r="AE17" i="45"/>
  <c r="AD17" i="45"/>
  <c r="AC17" i="45"/>
  <c r="AB17" i="45"/>
  <c r="AA17" i="45"/>
  <c r="Z17" i="45"/>
  <c r="Y17" i="45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E17" i="45"/>
  <c r="D17" i="45"/>
  <c r="C17" i="45"/>
  <c r="B17" i="45"/>
  <c r="AH5" i="45"/>
  <c r="AG5" i="45"/>
  <c r="AH4" i="45"/>
  <c r="AG4" i="45"/>
  <c r="C11" i="1"/>
  <c r="B5" i="14" s="1"/>
  <c r="AF17" i="44"/>
  <c r="AE17" i="44"/>
  <c r="AD17" i="44"/>
  <c r="AC17" i="44"/>
  <c r="AB17" i="44"/>
  <c r="AA17" i="44"/>
  <c r="Z17" i="44"/>
  <c r="Y17" i="44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B17" i="44"/>
  <c r="AH15" i="44"/>
  <c r="AG15" i="44"/>
  <c r="AH14" i="44"/>
  <c r="AG14" i="44"/>
  <c r="AH13" i="44"/>
  <c r="AG13" i="44"/>
  <c r="AH12" i="44"/>
  <c r="AG12" i="44"/>
  <c r="AH11" i="44"/>
  <c r="AG11" i="44"/>
  <c r="AH10" i="44"/>
  <c r="AG10" i="44"/>
  <c r="AH9" i="44"/>
  <c r="AG9" i="44"/>
  <c r="AH8" i="44"/>
  <c r="AG8" i="44"/>
  <c r="AH7" i="44"/>
  <c r="AG7" i="44"/>
  <c r="AH6" i="44"/>
  <c r="AG6" i="44"/>
  <c r="AH5" i="44"/>
  <c r="AG5" i="44"/>
  <c r="AH4" i="44"/>
  <c r="AG4" i="44"/>
  <c r="AH5" i="39"/>
  <c r="V4" i="37"/>
  <c r="AG15" i="25"/>
  <c r="B11" i="1"/>
  <c r="B4" i="14" s="1"/>
  <c r="F11" i="1"/>
  <c r="B8" i="14" s="1"/>
  <c r="V5" i="43"/>
  <c r="V6" i="43"/>
  <c r="V7" i="43"/>
  <c r="V8" i="43"/>
  <c r="V9" i="43"/>
  <c r="V10" i="43"/>
  <c r="V11" i="43"/>
  <c r="V12" i="43"/>
  <c r="V13" i="43"/>
  <c r="V14" i="43"/>
  <c r="V15" i="43"/>
  <c r="W5" i="42"/>
  <c r="W6" i="42"/>
  <c r="W7" i="42"/>
  <c r="W8" i="42"/>
  <c r="W9" i="42"/>
  <c r="W10" i="42"/>
  <c r="W11" i="42"/>
  <c r="W12" i="42"/>
  <c r="W13" i="42"/>
  <c r="W14" i="42"/>
  <c r="W15" i="42"/>
  <c r="AH6" i="39"/>
  <c r="AH7" i="39"/>
  <c r="AH8" i="39"/>
  <c r="AH9" i="39"/>
  <c r="AH10" i="39"/>
  <c r="AH11" i="39"/>
  <c r="AH12" i="39"/>
  <c r="AH13" i="39"/>
  <c r="AH14" i="39"/>
  <c r="AH15" i="39"/>
  <c r="AH5" i="38"/>
  <c r="AH6" i="38"/>
  <c r="AH7" i="38"/>
  <c r="AH8" i="38"/>
  <c r="AH9" i="38"/>
  <c r="AH10" i="38"/>
  <c r="AH11" i="38"/>
  <c r="AH12" i="38"/>
  <c r="AH13" i="38"/>
  <c r="AH14" i="38"/>
  <c r="AH15" i="38"/>
  <c r="W5" i="37"/>
  <c r="W6" i="37"/>
  <c r="W7" i="37"/>
  <c r="W8" i="37"/>
  <c r="W9" i="37"/>
  <c r="W10" i="37"/>
  <c r="W11" i="37"/>
  <c r="W12" i="37"/>
  <c r="W13" i="37"/>
  <c r="W14" i="37"/>
  <c r="W15" i="37"/>
  <c r="V5" i="36"/>
  <c r="V6" i="36"/>
  <c r="V7" i="36"/>
  <c r="V8" i="36"/>
  <c r="V9" i="36"/>
  <c r="V10" i="36"/>
  <c r="V11" i="36"/>
  <c r="V12" i="36"/>
  <c r="V13" i="36"/>
  <c r="V14" i="36"/>
  <c r="V15" i="36"/>
  <c r="V5" i="35"/>
  <c r="V7" i="35"/>
  <c r="V8" i="35"/>
  <c r="V9" i="35"/>
  <c r="V10" i="35"/>
  <c r="V11" i="35"/>
  <c r="V12" i="35"/>
  <c r="V13" i="35"/>
  <c r="V14" i="35"/>
  <c r="V15" i="35"/>
  <c r="AH5" i="34"/>
  <c r="AH6" i="34"/>
  <c r="AH7" i="34"/>
  <c r="AH8" i="34"/>
  <c r="AH9" i="34"/>
  <c r="AH10" i="34"/>
  <c r="AH11" i="34"/>
  <c r="AH12" i="34"/>
  <c r="AH13" i="34"/>
  <c r="AH14" i="34"/>
  <c r="AH15" i="34"/>
  <c r="AH5" i="33"/>
  <c r="AH6" i="33"/>
  <c r="AH7" i="33"/>
  <c r="AH8" i="33"/>
  <c r="AH9" i="33"/>
  <c r="AH10" i="33"/>
  <c r="AH11" i="33"/>
  <c r="AH12" i="33"/>
  <c r="AH13" i="33"/>
  <c r="AH14" i="33"/>
  <c r="AH15" i="33"/>
  <c r="AH5" i="32"/>
  <c r="AH6" i="32"/>
  <c r="AH7" i="32"/>
  <c r="AH8" i="32"/>
  <c r="AH9" i="32"/>
  <c r="AH10" i="32"/>
  <c r="AH11" i="32"/>
  <c r="AH12" i="32"/>
  <c r="AH13" i="32"/>
  <c r="AH14" i="32"/>
  <c r="AH15" i="32"/>
  <c r="AH5" i="41"/>
  <c r="AH6" i="41"/>
  <c r="AH7" i="41"/>
  <c r="AH8" i="41"/>
  <c r="AH9" i="41"/>
  <c r="AH10" i="41"/>
  <c r="AH11" i="41"/>
  <c r="AH12" i="41"/>
  <c r="AH13" i="41"/>
  <c r="AH14" i="41"/>
  <c r="AH15" i="41"/>
  <c r="AH5" i="31"/>
  <c r="AH6" i="31"/>
  <c r="AH7" i="31"/>
  <c r="AH8" i="31"/>
  <c r="AH9" i="31"/>
  <c r="AH10" i="31"/>
  <c r="AH11" i="31"/>
  <c r="AH12" i="31"/>
  <c r="AH13" i="31"/>
  <c r="AH14" i="31"/>
  <c r="AH15" i="31"/>
  <c r="AH5" i="30"/>
  <c r="AH6" i="30"/>
  <c r="AH7" i="30"/>
  <c r="AH8" i="30"/>
  <c r="AH9" i="30"/>
  <c r="AH10" i="30"/>
  <c r="AH11" i="30"/>
  <c r="AH12" i="30"/>
  <c r="AH13" i="30"/>
  <c r="AH14" i="30"/>
  <c r="AH15" i="30"/>
  <c r="AH5" i="29"/>
  <c r="AH6" i="29"/>
  <c r="AH7" i="29"/>
  <c r="AH8" i="29"/>
  <c r="AH9" i="29"/>
  <c r="AH10" i="29"/>
  <c r="AH11" i="29"/>
  <c r="AH12" i="29"/>
  <c r="AH13" i="29"/>
  <c r="AH14" i="29"/>
  <c r="AH15" i="29"/>
  <c r="AH5" i="28"/>
  <c r="AH6" i="28"/>
  <c r="AH7" i="28"/>
  <c r="AH8" i="28"/>
  <c r="AH9" i="28"/>
  <c r="AH10" i="28"/>
  <c r="AH11" i="28"/>
  <c r="AH12" i="28"/>
  <c r="AH13" i="28"/>
  <c r="AH14" i="28"/>
  <c r="AH15" i="28"/>
  <c r="AH5" i="27"/>
  <c r="AH6" i="27"/>
  <c r="AH7" i="27"/>
  <c r="AH8" i="27"/>
  <c r="AH9" i="27"/>
  <c r="AH10" i="27"/>
  <c r="AH11" i="27"/>
  <c r="AH12" i="27"/>
  <c r="AH13" i="27"/>
  <c r="AH14" i="27"/>
  <c r="AH15" i="27"/>
  <c r="AH5" i="26"/>
  <c r="AH6" i="26"/>
  <c r="AH7" i="26"/>
  <c r="AH8" i="26"/>
  <c r="AH9" i="26"/>
  <c r="AH10" i="26"/>
  <c r="AH11" i="26"/>
  <c r="AH12" i="26"/>
  <c r="AH13" i="26"/>
  <c r="AH14" i="26"/>
  <c r="AH15" i="26"/>
  <c r="AH5" i="25"/>
  <c r="AH6" i="25"/>
  <c r="AH7" i="25"/>
  <c r="AH8" i="25"/>
  <c r="AH9" i="25"/>
  <c r="AH10" i="25"/>
  <c r="AH11" i="25"/>
  <c r="AH12" i="25"/>
  <c r="AH13" i="25"/>
  <c r="AH14" i="25"/>
  <c r="AH15" i="25"/>
  <c r="I18" i="40"/>
  <c r="J18" i="40"/>
  <c r="K18" i="40"/>
  <c r="L18" i="40"/>
  <c r="M18" i="40"/>
  <c r="N18" i="40"/>
  <c r="O18" i="40"/>
  <c r="V16" i="40"/>
  <c r="U13" i="40"/>
  <c r="U11" i="40"/>
  <c r="U10" i="40"/>
  <c r="V7" i="40"/>
  <c r="V6" i="40"/>
  <c r="U6" i="40"/>
  <c r="U5" i="40"/>
  <c r="U9" i="43"/>
  <c r="U4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F17" i="43"/>
  <c r="E17" i="43"/>
  <c r="D17" i="43"/>
  <c r="C17" i="43"/>
  <c r="B17" i="43"/>
  <c r="U15" i="43"/>
  <c r="U14" i="43"/>
  <c r="U13" i="43"/>
  <c r="U12" i="43"/>
  <c r="U11" i="43"/>
  <c r="U10" i="43"/>
  <c r="U8" i="43"/>
  <c r="U7" i="43"/>
  <c r="U6" i="43"/>
  <c r="U5" i="43"/>
  <c r="V4" i="43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B17" i="42"/>
  <c r="V15" i="42"/>
  <c r="V14" i="42"/>
  <c r="V13" i="42"/>
  <c r="V12" i="42"/>
  <c r="V11" i="42"/>
  <c r="V10" i="42"/>
  <c r="V9" i="42"/>
  <c r="V8" i="42"/>
  <c r="V7" i="42"/>
  <c r="V6" i="42"/>
  <c r="V5" i="42"/>
  <c r="W4" i="42"/>
  <c r="V4" i="42"/>
  <c r="AF17" i="41"/>
  <c r="AE17" i="41"/>
  <c r="AD17" i="41"/>
  <c r="AC17" i="41"/>
  <c r="AB17" i="41"/>
  <c r="AA17" i="41"/>
  <c r="Z17" i="41"/>
  <c r="Y17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B17" i="41"/>
  <c r="AG15" i="41"/>
  <c r="AG14" i="41"/>
  <c r="AG13" i="41"/>
  <c r="AG12" i="41"/>
  <c r="AG11" i="41"/>
  <c r="AG10" i="41"/>
  <c r="AG9" i="41"/>
  <c r="AG8" i="41"/>
  <c r="AG7" i="41"/>
  <c r="AG6" i="41"/>
  <c r="AG5" i="41"/>
  <c r="AH4" i="41"/>
  <c r="AG4" i="41"/>
  <c r="T18" i="40"/>
  <c r="S18" i="40"/>
  <c r="R18" i="40"/>
  <c r="Q18" i="40"/>
  <c r="P18" i="40"/>
  <c r="B18" i="40"/>
  <c r="AF17" i="39"/>
  <c r="AE17" i="39"/>
  <c r="AD17" i="39"/>
  <c r="AC17" i="39"/>
  <c r="AB17" i="39"/>
  <c r="AA17" i="39"/>
  <c r="Z17" i="39"/>
  <c r="Y17" i="39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B17" i="39"/>
  <c r="AG15" i="39"/>
  <c r="AG14" i="39"/>
  <c r="AG13" i="39"/>
  <c r="AG12" i="39"/>
  <c r="AG11" i="39"/>
  <c r="AG10" i="39"/>
  <c r="AG9" i="39"/>
  <c r="AG8" i="39"/>
  <c r="AG7" i="39"/>
  <c r="AG6" i="39"/>
  <c r="AG5" i="39"/>
  <c r="AH4" i="39"/>
  <c r="AG4" i="39"/>
  <c r="AF17" i="38"/>
  <c r="AE17" i="38"/>
  <c r="AD17" i="38"/>
  <c r="AC17" i="38"/>
  <c r="AB17" i="38"/>
  <c r="AA17" i="38"/>
  <c r="Z17" i="38"/>
  <c r="Y17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B17" i="38"/>
  <c r="AG15" i="38"/>
  <c r="AG14" i="38"/>
  <c r="AG13" i="38"/>
  <c r="AG12" i="38"/>
  <c r="AG11" i="38"/>
  <c r="AG10" i="38"/>
  <c r="AG9" i="38"/>
  <c r="AG8" i="38"/>
  <c r="AG7" i="38"/>
  <c r="AG6" i="38"/>
  <c r="AG5" i="38"/>
  <c r="AH4" i="38"/>
  <c r="AG4" i="38"/>
  <c r="U17" i="37"/>
  <c r="T17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B17" i="37"/>
  <c r="V15" i="37"/>
  <c r="V14" i="37"/>
  <c r="V13" i="37"/>
  <c r="V12" i="37"/>
  <c r="V11" i="37"/>
  <c r="V10" i="37"/>
  <c r="V9" i="37"/>
  <c r="V8" i="37"/>
  <c r="V7" i="37"/>
  <c r="V6" i="37"/>
  <c r="V5" i="37"/>
  <c r="W4" i="37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B17" i="36"/>
  <c r="U15" i="36"/>
  <c r="U14" i="36"/>
  <c r="U13" i="36"/>
  <c r="U12" i="36"/>
  <c r="U11" i="36"/>
  <c r="U10" i="36"/>
  <c r="U9" i="36"/>
  <c r="U8" i="36"/>
  <c r="U7" i="36"/>
  <c r="U6" i="36"/>
  <c r="U5" i="36"/>
  <c r="V4" i="36"/>
  <c r="U4" i="36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U15" i="35"/>
  <c r="U14" i="35"/>
  <c r="U13" i="35"/>
  <c r="U12" i="35"/>
  <c r="U11" i="35"/>
  <c r="U10" i="35"/>
  <c r="U9" i="35"/>
  <c r="U8" i="35"/>
  <c r="U7" i="35"/>
  <c r="U5" i="35"/>
  <c r="V4" i="35"/>
  <c r="U4" i="35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AG15" i="34"/>
  <c r="AG14" i="34"/>
  <c r="AG13" i="34"/>
  <c r="AG12" i="34"/>
  <c r="AG11" i="34"/>
  <c r="AG10" i="34"/>
  <c r="AG9" i="34"/>
  <c r="AG8" i="34"/>
  <c r="AG7" i="34"/>
  <c r="AG6" i="34"/>
  <c r="AG5" i="34"/>
  <c r="AH4" i="34"/>
  <c r="AG4" i="34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AG15" i="33"/>
  <c r="AG14" i="33"/>
  <c r="AG13" i="33"/>
  <c r="AG12" i="33"/>
  <c r="AG11" i="33"/>
  <c r="AG10" i="33"/>
  <c r="AG9" i="33"/>
  <c r="AG8" i="33"/>
  <c r="AG7" i="33"/>
  <c r="AG6" i="33"/>
  <c r="AG5" i="33"/>
  <c r="AH4" i="33"/>
  <c r="AG4" i="33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AG15" i="32"/>
  <c r="AG14" i="32"/>
  <c r="AG13" i="32"/>
  <c r="AG12" i="32"/>
  <c r="AG11" i="32"/>
  <c r="AG10" i="32"/>
  <c r="AG9" i="32"/>
  <c r="AG8" i="32"/>
  <c r="AG7" i="32"/>
  <c r="AG6" i="32"/>
  <c r="AG5" i="32"/>
  <c r="AH4" i="32"/>
  <c r="AG4" i="32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AG15" i="31"/>
  <c r="AG14" i="31"/>
  <c r="AG13" i="31"/>
  <c r="AG12" i="31"/>
  <c r="AG11" i="31"/>
  <c r="AG10" i="31"/>
  <c r="AG9" i="31"/>
  <c r="AG8" i="31"/>
  <c r="AG7" i="31"/>
  <c r="AG6" i="31"/>
  <c r="AG5" i="31"/>
  <c r="AH4" i="31"/>
  <c r="AG4" i="31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G15" i="30"/>
  <c r="AG14" i="30"/>
  <c r="AG13" i="30"/>
  <c r="AG12" i="30"/>
  <c r="AG11" i="30"/>
  <c r="AG10" i="30"/>
  <c r="AG9" i="30"/>
  <c r="AG8" i="30"/>
  <c r="AG7" i="30"/>
  <c r="AG6" i="30"/>
  <c r="AG5" i="30"/>
  <c r="AH4" i="30"/>
  <c r="AG4" i="30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G15" i="29"/>
  <c r="AG14" i="29"/>
  <c r="AG13" i="29"/>
  <c r="AG12" i="29"/>
  <c r="AG11" i="29"/>
  <c r="AG10" i="29"/>
  <c r="AG9" i="29"/>
  <c r="AG8" i="29"/>
  <c r="AG7" i="29"/>
  <c r="AG6" i="29"/>
  <c r="AG5" i="29"/>
  <c r="AH4" i="29"/>
  <c r="AG4" i="29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G15" i="28"/>
  <c r="AG14" i="28"/>
  <c r="AG13" i="28"/>
  <c r="AG12" i="28"/>
  <c r="AG11" i="28"/>
  <c r="AG10" i="28"/>
  <c r="AG9" i="28"/>
  <c r="AG8" i="28"/>
  <c r="AG7" i="28"/>
  <c r="AG6" i="28"/>
  <c r="AG5" i="28"/>
  <c r="AH4" i="28"/>
  <c r="AG4" i="28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G15" i="27"/>
  <c r="AG14" i="27"/>
  <c r="AG13" i="27"/>
  <c r="AG12" i="27"/>
  <c r="AG11" i="27"/>
  <c r="AG10" i="27"/>
  <c r="AG9" i="27"/>
  <c r="AG8" i="27"/>
  <c r="AG7" i="27"/>
  <c r="AG6" i="27"/>
  <c r="AG5" i="27"/>
  <c r="AH4" i="27"/>
  <c r="AG4" i="27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G15" i="26"/>
  <c r="AG14" i="26"/>
  <c r="AG13" i="26"/>
  <c r="AG12" i="26"/>
  <c r="AG11" i="26"/>
  <c r="AG10" i="26"/>
  <c r="AG9" i="26"/>
  <c r="AG8" i="26"/>
  <c r="AG7" i="26"/>
  <c r="AG6" i="26"/>
  <c r="AG5" i="26"/>
  <c r="AH4" i="26"/>
  <c r="AG4" i="26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B17" i="25"/>
  <c r="G11" i="1"/>
  <c r="B9" i="14" s="1"/>
  <c r="H11" i="1"/>
  <c r="B10" i="14" s="1"/>
  <c r="I11" i="1"/>
  <c r="B11" i="14" s="1"/>
  <c r="J11" i="1"/>
  <c r="B12" i="14" s="1"/>
  <c r="AJ12" i="38" s="1"/>
  <c r="K11" i="1"/>
  <c r="B13" i="14" s="1"/>
  <c r="L11" i="1"/>
  <c r="B14" i="14" s="1"/>
  <c r="M11" i="1"/>
  <c r="B15" i="14" s="1"/>
  <c r="K17" i="25"/>
  <c r="J17" i="25"/>
  <c r="I17" i="25"/>
  <c r="H17" i="25"/>
  <c r="G17" i="25"/>
  <c r="F17" i="25"/>
  <c r="E17" i="25"/>
  <c r="C17" i="25"/>
  <c r="AG13" i="25"/>
  <c r="AG12" i="25"/>
  <c r="AG11" i="25"/>
  <c r="AG10" i="25"/>
  <c r="AG8" i="25"/>
  <c r="AG7" i="25"/>
  <c r="AG4" i="25"/>
  <c r="O5" i="1"/>
  <c r="P5" i="1" s="1"/>
  <c r="O8" i="1"/>
  <c r="P8" i="1" s="1"/>
  <c r="O10" i="1"/>
  <c r="P10" i="1" s="1"/>
  <c r="AG6" i="25"/>
  <c r="D17" i="25"/>
  <c r="AG9" i="25"/>
  <c r="AG14" i="25"/>
  <c r="O7" i="1"/>
  <c r="G17" i="43"/>
  <c r="U9" i="40"/>
  <c r="AG14" i="45"/>
  <c r="U14" i="40"/>
  <c r="V9" i="40"/>
  <c r="V14" i="40"/>
  <c r="U7" i="40"/>
  <c r="V13" i="40"/>
  <c r="U16" i="40"/>
  <c r="V10" i="40"/>
  <c r="V11" i="40"/>
  <c r="V15" i="40"/>
  <c r="U15" i="40"/>
  <c r="U12" i="40"/>
  <c r="V12" i="40"/>
  <c r="V6" i="35"/>
  <c r="U6" i="35"/>
  <c r="F18" i="40"/>
  <c r="G18" i="40"/>
  <c r="AH8" i="45"/>
  <c r="E18" i="40"/>
  <c r="H18" i="40"/>
  <c r="O6" i="1"/>
  <c r="P6" i="1" s="1"/>
  <c r="U8" i="40"/>
  <c r="V8" i="40"/>
  <c r="AH7" i="45"/>
  <c r="AG7" i="45"/>
  <c r="V17" i="42" l="1"/>
  <c r="W17" i="42" s="1"/>
  <c r="X16" i="40"/>
  <c r="X15" i="40"/>
  <c r="AG17" i="39"/>
  <c r="B33" i="14" s="1"/>
  <c r="C33" i="14" s="1"/>
  <c r="AJ6" i="39"/>
  <c r="X13" i="36"/>
  <c r="C5" i="14"/>
  <c r="AI5" i="39" s="1"/>
  <c r="C4" i="14"/>
  <c r="AI4" i="30" s="1"/>
  <c r="C18" i="40"/>
  <c r="V5" i="40"/>
  <c r="AG17" i="41"/>
  <c r="AH17" i="41" s="1"/>
  <c r="AJ14" i="30"/>
  <c r="AG17" i="30"/>
  <c r="B31" i="14" s="1"/>
  <c r="C31" i="14" s="1"/>
  <c r="C14" i="14"/>
  <c r="AI14" i="30" s="1"/>
  <c r="AG15" i="45"/>
  <c r="C15" i="14" s="1"/>
  <c r="AI15" i="31" s="1"/>
  <c r="AG17" i="34"/>
  <c r="AH17" i="34" s="1"/>
  <c r="AG12" i="45"/>
  <c r="C12" i="14" s="1"/>
  <c r="AI12" i="25" s="1"/>
  <c r="C13" i="14"/>
  <c r="AI13" i="41" s="1"/>
  <c r="AG17" i="38"/>
  <c r="AH17" i="38" s="1"/>
  <c r="V17" i="37"/>
  <c r="W17" i="37" s="1"/>
  <c r="U17" i="36"/>
  <c r="V17" i="36" s="1"/>
  <c r="AJ11" i="27"/>
  <c r="AG17" i="28"/>
  <c r="B43" i="14" s="1"/>
  <c r="C43" i="14" s="1"/>
  <c r="AG17" i="33"/>
  <c r="B41" i="14" s="1"/>
  <c r="C41" i="14" s="1"/>
  <c r="AG17" i="26"/>
  <c r="AH17" i="26" s="1"/>
  <c r="AG17" i="32"/>
  <c r="B37" i="14" s="1"/>
  <c r="C37" i="14" s="1"/>
  <c r="AJ10" i="44"/>
  <c r="AG17" i="44"/>
  <c r="B38" i="14" s="1"/>
  <c r="C38" i="14" s="1"/>
  <c r="AG17" i="25"/>
  <c r="B29" i="14" s="1"/>
  <c r="C29" i="14" s="1"/>
  <c r="AG17" i="29"/>
  <c r="B39" i="14" s="1"/>
  <c r="C39" i="14" s="1"/>
  <c r="AG17" i="27"/>
  <c r="AH17" i="27" s="1"/>
  <c r="U17" i="43"/>
  <c r="B30" i="14" s="1"/>
  <c r="C30" i="14" s="1"/>
  <c r="X10" i="40"/>
  <c r="AJ10" i="29"/>
  <c r="C9" i="14"/>
  <c r="AI9" i="32" s="1"/>
  <c r="U17" i="35"/>
  <c r="V17" i="35" s="1"/>
  <c r="AJ8" i="39"/>
  <c r="U18" i="40"/>
  <c r="V18" i="40" s="1"/>
  <c r="AH9" i="45"/>
  <c r="AJ14" i="44"/>
  <c r="AJ12" i="28"/>
  <c r="AJ11" i="29"/>
  <c r="X12" i="36"/>
  <c r="AJ4" i="27"/>
  <c r="X4" i="35"/>
  <c r="X4" i="43"/>
  <c r="AJ4" i="45"/>
  <c r="AJ4" i="39"/>
  <c r="AJ4" i="25"/>
  <c r="AJ4" i="31"/>
  <c r="AJ4" i="32"/>
  <c r="Y4" i="37"/>
  <c r="AJ4" i="26"/>
  <c r="AJ4" i="33"/>
  <c r="AJ4" i="30"/>
  <c r="AJ4" i="44"/>
  <c r="AJ4" i="38"/>
  <c r="AJ4" i="28"/>
  <c r="AJ4" i="34"/>
  <c r="Y4" i="42"/>
  <c r="AJ4" i="41"/>
  <c r="AJ4" i="29"/>
  <c r="X4" i="36"/>
  <c r="X5" i="40"/>
  <c r="Y15" i="37"/>
  <c r="AJ15" i="34"/>
  <c r="AJ15" i="26"/>
  <c r="AJ15" i="44"/>
  <c r="X15" i="36"/>
  <c r="X15" i="35"/>
  <c r="AJ15" i="28"/>
  <c r="AJ15" i="39"/>
  <c r="X15" i="43"/>
  <c r="AJ15" i="27"/>
  <c r="AJ5" i="29"/>
  <c r="X5" i="36"/>
  <c r="AJ5" i="39"/>
  <c r="AJ5" i="33"/>
  <c r="X5" i="43"/>
  <c r="AH13" i="45"/>
  <c r="D18" i="40"/>
  <c r="AJ11" i="44"/>
  <c r="AJ14" i="38"/>
  <c r="AJ14" i="34"/>
  <c r="AG10" i="45"/>
  <c r="C10" i="14" s="1"/>
  <c r="AI10" i="34" s="1"/>
  <c r="O9" i="1"/>
  <c r="P9" i="1" s="1"/>
  <c r="AG11" i="45"/>
  <c r="C11" i="14" s="1"/>
  <c r="AI11" i="45" s="1"/>
  <c r="Y5" i="42"/>
  <c r="AJ5" i="38"/>
  <c r="AJ5" i="34"/>
  <c r="AJ15" i="31"/>
  <c r="AJ15" i="33"/>
  <c r="X5" i="35"/>
  <c r="AJ8" i="34"/>
  <c r="X6" i="40"/>
  <c r="AJ15" i="38"/>
  <c r="AJ15" i="25"/>
  <c r="AJ15" i="32"/>
  <c r="AJ5" i="45"/>
  <c r="AG17" i="31"/>
  <c r="AH17" i="31" s="1"/>
  <c r="X12" i="35"/>
  <c r="Y10" i="37"/>
  <c r="X12" i="43"/>
  <c r="Y13" i="42"/>
  <c r="AJ9" i="25"/>
  <c r="AJ11" i="34"/>
  <c r="AJ13" i="32"/>
  <c r="AJ11" i="26"/>
  <c r="Y9" i="42"/>
  <c r="AJ9" i="34"/>
  <c r="AJ9" i="26"/>
  <c r="AJ12" i="29"/>
  <c r="AJ14" i="26"/>
  <c r="X8" i="36"/>
  <c r="X14" i="40"/>
  <c r="AJ13" i="28"/>
  <c r="AJ9" i="33"/>
  <c r="AJ13" i="25"/>
  <c r="X9" i="43"/>
  <c r="AJ11" i="30"/>
  <c r="Y8" i="42"/>
  <c r="X11" i="35"/>
  <c r="AJ11" i="33"/>
  <c r="X9" i="36"/>
  <c r="Y9" i="37"/>
  <c r="AJ14" i="45"/>
  <c r="AJ8" i="38"/>
  <c r="AJ14" i="32"/>
  <c r="AJ9" i="32"/>
  <c r="AJ13" i="27"/>
  <c r="AJ14" i="25"/>
  <c r="AJ9" i="30"/>
  <c r="X11" i="43"/>
  <c r="AJ9" i="44"/>
  <c r="AJ13" i="38"/>
  <c r="AJ13" i="33"/>
  <c r="AJ9" i="29"/>
  <c r="AJ9" i="28"/>
  <c r="Y14" i="42"/>
  <c r="AJ9" i="45"/>
  <c r="AJ14" i="39"/>
  <c r="AJ9" i="41"/>
  <c r="AJ14" i="28"/>
  <c r="AJ9" i="39"/>
  <c r="AJ13" i="30"/>
  <c r="X9" i="35"/>
  <c r="AJ13" i="31"/>
  <c r="AJ15" i="41"/>
  <c r="AJ15" i="29"/>
  <c r="AJ9" i="38"/>
  <c r="AJ9" i="31"/>
  <c r="AJ14" i="41"/>
  <c r="AJ15" i="30"/>
  <c r="AJ13" i="45"/>
  <c r="AJ10" i="34"/>
  <c r="AJ10" i="33"/>
  <c r="AJ10" i="39"/>
  <c r="X10" i="35"/>
  <c r="AJ6" i="25"/>
  <c r="X13" i="40"/>
  <c r="X11" i="40"/>
  <c r="AJ12" i="27"/>
  <c r="AJ14" i="27"/>
  <c r="X14" i="35"/>
  <c r="AJ13" i="26"/>
  <c r="X14" i="43"/>
  <c r="AJ13" i="39"/>
  <c r="Y10" i="42"/>
  <c r="X10" i="43"/>
  <c r="Y13" i="37"/>
  <c r="AJ10" i="32"/>
  <c r="AJ10" i="26"/>
  <c r="AJ13" i="29"/>
  <c r="X13" i="35"/>
  <c r="AJ14" i="33"/>
  <c r="X14" i="36"/>
  <c r="AJ13" i="41"/>
  <c r="AJ12" i="44"/>
  <c r="AJ12" i="45"/>
  <c r="Y12" i="37"/>
  <c r="AJ12" i="31"/>
  <c r="X10" i="36"/>
  <c r="AJ10" i="25"/>
  <c r="AJ13" i="44"/>
  <c r="Y14" i="37"/>
  <c r="AJ13" i="34"/>
  <c r="AJ14" i="29"/>
  <c r="X13" i="43"/>
  <c r="AJ12" i="33"/>
  <c r="Y12" i="42"/>
  <c r="AJ10" i="38"/>
  <c r="AJ10" i="27"/>
  <c r="AJ10" i="41"/>
  <c r="AJ12" i="30"/>
  <c r="AJ10" i="31"/>
  <c r="AJ10" i="28"/>
  <c r="AJ10" i="30"/>
  <c r="AJ14" i="31"/>
  <c r="AJ9" i="27"/>
  <c r="AJ8" i="31"/>
  <c r="AJ11" i="38"/>
  <c r="Y11" i="42"/>
  <c r="AJ5" i="27"/>
  <c r="X12" i="40"/>
  <c r="AJ5" i="32"/>
  <c r="AJ5" i="41"/>
  <c r="AJ5" i="28"/>
  <c r="AJ5" i="31"/>
  <c r="AJ8" i="29"/>
  <c r="AJ8" i="33"/>
  <c r="AJ8" i="44"/>
  <c r="Y5" i="37"/>
  <c r="Y11" i="37"/>
  <c r="AJ12" i="34"/>
  <c r="AJ11" i="25"/>
  <c r="AJ11" i="39"/>
  <c r="AJ8" i="26"/>
  <c r="AJ8" i="41"/>
  <c r="AJ8" i="32"/>
  <c r="AJ12" i="39"/>
  <c r="X9" i="40"/>
  <c r="AJ12" i="32"/>
  <c r="AJ11" i="32"/>
  <c r="AJ11" i="31"/>
  <c r="Y15" i="42"/>
  <c r="AJ8" i="27"/>
  <c r="AJ8" i="30"/>
  <c r="X8" i="35"/>
  <c r="X8" i="43"/>
  <c r="X11" i="36"/>
  <c r="AJ11" i="28"/>
  <c r="AJ5" i="30"/>
  <c r="AJ5" i="25"/>
  <c r="AJ5" i="44"/>
  <c r="Y8" i="37"/>
  <c r="AJ8" i="28"/>
  <c r="AJ5" i="26"/>
  <c r="AJ12" i="41"/>
  <c r="AJ12" i="26"/>
  <c r="AJ12" i="25"/>
  <c r="AJ11" i="41"/>
  <c r="AJ8" i="25"/>
  <c r="AG8" i="45"/>
  <c r="AJ6" i="33"/>
  <c r="AJ6" i="28"/>
  <c r="X7" i="36"/>
  <c r="AJ7" i="32"/>
  <c r="AJ7" i="34"/>
  <c r="AJ7" i="33"/>
  <c r="AJ7" i="25"/>
  <c r="AJ7" i="39"/>
  <c r="AJ7" i="31"/>
  <c r="AJ7" i="38"/>
  <c r="X7" i="35"/>
  <c r="AJ7" i="29"/>
  <c r="Y7" i="42"/>
  <c r="AJ7" i="30"/>
  <c r="AJ7" i="28"/>
  <c r="X7" i="43"/>
  <c r="AJ7" i="44"/>
  <c r="AJ7" i="26"/>
  <c r="AJ7" i="41"/>
  <c r="AJ7" i="27"/>
  <c r="Y7" i="37"/>
  <c r="AJ7" i="45"/>
  <c r="F17" i="45"/>
  <c r="X6" i="35"/>
  <c r="P7" i="1"/>
  <c r="AJ6" i="27"/>
  <c r="AJ6" i="34"/>
  <c r="AJ6" i="44"/>
  <c r="AJ6" i="30"/>
  <c r="AJ6" i="41"/>
  <c r="AJ6" i="29"/>
  <c r="AJ6" i="31"/>
  <c r="AJ6" i="38"/>
  <c r="X6" i="36"/>
  <c r="AJ6" i="26"/>
  <c r="AJ6" i="32"/>
  <c r="Y6" i="37"/>
  <c r="Y6" i="42"/>
  <c r="X7" i="40"/>
  <c r="X6" i="43"/>
  <c r="B16" i="14"/>
  <c r="C7" i="14"/>
  <c r="X8" i="40"/>
  <c r="B36" i="14" l="1"/>
  <c r="C36" i="14" s="1"/>
  <c r="AH17" i="28"/>
  <c r="B44" i="14"/>
  <c r="C44" i="14" s="1"/>
  <c r="B34" i="14"/>
  <c r="C34" i="14" s="1"/>
  <c r="AH17" i="39"/>
  <c r="B24" i="14"/>
  <c r="B53" i="14" s="1"/>
  <c r="C53" i="14" s="1"/>
  <c r="AH17" i="33"/>
  <c r="AI4" i="39"/>
  <c r="W5" i="43"/>
  <c r="X5" i="42"/>
  <c r="AI5" i="31"/>
  <c r="X5" i="37"/>
  <c r="AI5" i="45"/>
  <c r="AI5" i="26"/>
  <c r="W6" i="40"/>
  <c r="AI5" i="44"/>
  <c r="AI5" i="41"/>
  <c r="AI5" i="33"/>
  <c r="AI5" i="38"/>
  <c r="AI5" i="30"/>
  <c r="AI5" i="32"/>
  <c r="W5" i="35"/>
  <c r="W5" i="36"/>
  <c r="AI5" i="27"/>
  <c r="AI5" i="28"/>
  <c r="AI5" i="25"/>
  <c r="AI5" i="29"/>
  <c r="D5" i="14"/>
  <c r="E5" i="14" s="1"/>
  <c r="AI5" i="34"/>
  <c r="AI4" i="34"/>
  <c r="AI4" i="27"/>
  <c r="X4" i="37"/>
  <c r="AI4" i="28"/>
  <c r="AI4" i="32"/>
  <c r="AI4" i="41"/>
  <c r="X4" i="42"/>
  <c r="AI4" i="26"/>
  <c r="W4" i="43"/>
  <c r="W4" i="35"/>
  <c r="D4" i="14"/>
  <c r="E4" i="14" s="1"/>
  <c r="AI4" i="45"/>
  <c r="AI4" i="33"/>
  <c r="AI4" i="29"/>
  <c r="AI4" i="44"/>
  <c r="AI4" i="31"/>
  <c r="W5" i="40"/>
  <c r="AI4" i="38"/>
  <c r="AI4" i="25"/>
  <c r="W4" i="36"/>
  <c r="AH17" i="30"/>
  <c r="AI15" i="28"/>
  <c r="W15" i="43"/>
  <c r="AI15" i="34"/>
  <c r="AI15" i="39"/>
  <c r="AI15" i="45"/>
  <c r="AI15" i="32"/>
  <c r="AI15" i="38"/>
  <c r="AI15" i="30"/>
  <c r="AI14" i="28"/>
  <c r="AI14" i="33"/>
  <c r="D15" i="14"/>
  <c r="E15" i="14" s="1"/>
  <c r="W16" i="40"/>
  <c r="AI14" i="27"/>
  <c r="AI14" i="41"/>
  <c r="AI14" i="38"/>
  <c r="D14" i="14"/>
  <c r="E14" i="14" s="1"/>
  <c r="W15" i="40"/>
  <c r="W14" i="35"/>
  <c r="W14" i="36"/>
  <c r="W14" i="43"/>
  <c r="AI14" i="31"/>
  <c r="AI14" i="39"/>
  <c r="AI14" i="26"/>
  <c r="X14" i="42"/>
  <c r="AI14" i="29"/>
  <c r="AI14" i="34"/>
  <c r="AI14" i="45"/>
  <c r="AI14" i="44"/>
  <c r="AI14" i="32"/>
  <c r="X14" i="37"/>
  <c r="AI14" i="25"/>
  <c r="AI15" i="41"/>
  <c r="W15" i="35"/>
  <c r="AI15" i="27"/>
  <c r="X15" i="37"/>
  <c r="AI15" i="26"/>
  <c r="AI15" i="25"/>
  <c r="AJ15" i="45"/>
  <c r="AI15" i="33"/>
  <c r="AI15" i="44"/>
  <c r="X15" i="42"/>
  <c r="AI15" i="29"/>
  <c r="W15" i="36"/>
  <c r="B35" i="14"/>
  <c r="C35" i="14" s="1"/>
  <c r="AI12" i="34"/>
  <c r="AI12" i="32"/>
  <c r="AI12" i="44"/>
  <c r="AI12" i="41"/>
  <c r="AI12" i="28"/>
  <c r="W12" i="36"/>
  <c r="W12" i="43"/>
  <c r="X12" i="37"/>
  <c r="AI12" i="30"/>
  <c r="AI12" i="45"/>
  <c r="AI12" i="31"/>
  <c r="AI12" i="39"/>
  <c r="AI12" i="38"/>
  <c r="W12" i="35"/>
  <c r="W13" i="40"/>
  <c r="X12" i="42"/>
  <c r="AI12" i="33"/>
  <c r="AI12" i="27"/>
  <c r="AI12" i="29"/>
  <c r="AI12" i="26"/>
  <c r="D12" i="14"/>
  <c r="E12" i="14" s="1"/>
  <c r="W14" i="40"/>
  <c r="AI13" i="31"/>
  <c r="X13" i="37"/>
  <c r="D13" i="14"/>
  <c r="E13" i="14" s="1"/>
  <c r="W13" i="35"/>
  <c r="AI13" i="27"/>
  <c r="AI13" i="39"/>
  <c r="AI13" i="30"/>
  <c r="W13" i="43"/>
  <c r="AI13" i="34"/>
  <c r="AI13" i="44"/>
  <c r="AI13" i="25"/>
  <c r="AI13" i="32"/>
  <c r="AI13" i="33"/>
  <c r="X13" i="42"/>
  <c r="AI13" i="28"/>
  <c r="AI13" i="26"/>
  <c r="AI13" i="29"/>
  <c r="AI13" i="38"/>
  <c r="W13" i="36"/>
  <c r="AI13" i="45"/>
  <c r="B25" i="14"/>
  <c r="C25" i="14" s="1"/>
  <c r="B42" i="14"/>
  <c r="C42" i="14" s="1"/>
  <c r="AH17" i="32"/>
  <c r="B27" i="14"/>
  <c r="C27" i="14" s="1"/>
  <c r="AI11" i="26"/>
  <c r="AJ11" i="45"/>
  <c r="V17" i="43"/>
  <c r="AH17" i="44"/>
  <c r="AH17" i="25"/>
  <c r="AH17" i="29"/>
  <c r="B40" i="14"/>
  <c r="C40" i="14" s="1"/>
  <c r="B32" i="14"/>
  <c r="C32" i="14" s="1"/>
  <c r="B26" i="14"/>
  <c r="C26" i="14" s="1"/>
  <c r="AI9" i="27"/>
  <c r="AI9" i="31"/>
  <c r="W10" i="40"/>
  <c r="AI9" i="39"/>
  <c r="X9" i="37"/>
  <c r="X9" i="42"/>
  <c r="AI9" i="33"/>
  <c r="AI9" i="26"/>
  <c r="AI9" i="34"/>
  <c r="AI9" i="25"/>
  <c r="AJ10" i="45"/>
  <c r="W11" i="40"/>
  <c r="AI10" i="29"/>
  <c r="AI10" i="31"/>
  <c r="AI10" i="45"/>
  <c r="X10" i="37"/>
  <c r="X10" i="42"/>
  <c r="AI10" i="33"/>
  <c r="W10" i="36"/>
  <c r="AI10" i="32"/>
  <c r="AI10" i="26"/>
  <c r="D10" i="14"/>
  <c r="E10" i="14" s="1"/>
  <c r="AI10" i="39"/>
  <c r="AI10" i="27"/>
  <c r="AI10" i="44"/>
  <c r="AI10" i="28"/>
  <c r="AI10" i="25"/>
  <c r="W10" i="43"/>
  <c r="W9" i="35"/>
  <c r="AI9" i="45"/>
  <c r="AI9" i="44"/>
  <c r="AI9" i="41"/>
  <c r="D9" i="14"/>
  <c r="E9" i="14" s="1"/>
  <c r="AI9" i="28"/>
  <c r="AI9" i="38"/>
  <c r="AI9" i="29"/>
  <c r="AI9" i="30"/>
  <c r="W9" i="43"/>
  <c r="W9" i="36"/>
  <c r="AI11" i="44"/>
  <c r="X11" i="37"/>
  <c r="AI10" i="38"/>
  <c r="AI10" i="30"/>
  <c r="AI10" i="41"/>
  <c r="W10" i="35"/>
  <c r="AI11" i="38"/>
  <c r="AI11" i="41"/>
  <c r="AI11" i="31"/>
  <c r="W11" i="35"/>
  <c r="AI11" i="30"/>
  <c r="P11" i="1"/>
  <c r="AI11" i="34"/>
  <c r="D11" i="14"/>
  <c r="E11" i="14" s="1"/>
  <c r="W12" i="40"/>
  <c r="AI11" i="29"/>
  <c r="AI11" i="32"/>
  <c r="O11" i="1"/>
  <c r="AG6" i="45"/>
  <c r="AG17" i="45" s="1"/>
  <c r="B28" i="14" s="1"/>
  <c r="C28" i="14" s="1"/>
  <c r="AH6" i="45"/>
  <c r="W11" i="43"/>
  <c r="AI11" i="25"/>
  <c r="AI11" i="27"/>
  <c r="AI11" i="39"/>
  <c r="X11" i="42"/>
  <c r="AI11" i="28"/>
  <c r="AI11" i="33"/>
  <c r="W11" i="36"/>
  <c r="C8" i="14"/>
  <c r="AI8" i="45" s="1"/>
  <c r="AJ8" i="45"/>
  <c r="AJ17" i="34"/>
  <c r="AJ17" i="41"/>
  <c r="AJ17" i="33"/>
  <c r="AJ17" i="29"/>
  <c r="AJ17" i="39"/>
  <c r="AJ17" i="38"/>
  <c r="AJ17" i="28"/>
  <c r="X17" i="35"/>
  <c r="X17" i="43"/>
  <c r="X17" i="36"/>
  <c r="Y17" i="37"/>
  <c r="AJ17" i="32"/>
  <c r="AJ17" i="26"/>
  <c r="Y17" i="42"/>
  <c r="AJ17" i="30"/>
  <c r="AJ17" i="25"/>
  <c r="AJ17" i="44"/>
  <c r="AJ17" i="31"/>
  <c r="B17" i="14"/>
  <c r="X18" i="40"/>
  <c r="AJ17" i="27"/>
  <c r="D7" i="14"/>
  <c r="W7" i="43"/>
  <c r="AI7" i="38"/>
  <c r="AI7" i="27"/>
  <c r="W7" i="36"/>
  <c r="AI7" i="30"/>
  <c r="AI7" i="32"/>
  <c r="AI7" i="25"/>
  <c r="AI7" i="31"/>
  <c r="X7" i="42"/>
  <c r="AI7" i="26"/>
  <c r="AI7" i="33"/>
  <c r="AI7" i="29"/>
  <c r="AI7" i="34"/>
  <c r="AI7" i="45"/>
  <c r="AI7" i="28"/>
  <c r="X7" i="37"/>
  <c r="AI7" i="44"/>
  <c r="W7" i="35"/>
  <c r="AI7" i="41"/>
  <c r="AI7" i="39"/>
  <c r="W8" i="40"/>
  <c r="C24" i="14" l="1"/>
  <c r="C45" i="14" s="1"/>
  <c r="B52" i="14"/>
  <c r="C52" i="14" s="1"/>
  <c r="AJ17" i="45"/>
  <c r="C6" i="14"/>
  <c r="C16" i="14" s="1"/>
  <c r="AI17" i="26" s="1"/>
  <c r="AJ6" i="45"/>
  <c r="Q4" i="1"/>
  <c r="Q8" i="1"/>
  <c r="Q7" i="1"/>
  <c r="Q9" i="1"/>
  <c r="Q5" i="1"/>
  <c r="Q6" i="1"/>
  <c r="Q10" i="1"/>
  <c r="B45" i="14"/>
  <c r="AH17" i="45"/>
  <c r="AI8" i="33"/>
  <c r="AI8" i="34"/>
  <c r="X8" i="37"/>
  <c r="AI8" i="30"/>
  <c r="AI8" i="29"/>
  <c r="AI8" i="32"/>
  <c r="W8" i="43"/>
  <c r="W9" i="40"/>
  <c r="W8" i="36"/>
  <c r="AI8" i="38"/>
  <c r="AI8" i="41"/>
  <c r="X8" i="42"/>
  <c r="AI8" i="31"/>
  <c r="D8" i="14"/>
  <c r="E8" i="14" s="1"/>
  <c r="W8" i="35"/>
  <c r="AI8" i="25"/>
  <c r="AI8" i="39"/>
  <c r="AI8" i="27"/>
  <c r="AI8" i="28"/>
  <c r="AI8" i="44"/>
  <c r="AI8" i="26"/>
  <c r="E7" i="14"/>
  <c r="Q11" i="1" l="1"/>
  <c r="AI6" i="45"/>
  <c r="AI6" i="25"/>
  <c r="X6" i="42"/>
  <c r="X6" i="37"/>
  <c r="AI6" i="29"/>
  <c r="AI6" i="26"/>
  <c r="AI6" i="27"/>
  <c r="AI6" i="44"/>
  <c r="W6" i="36"/>
  <c r="AI6" i="38"/>
  <c r="W6" i="35"/>
  <c r="AI6" i="41"/>
  <c r="AI6" i="34"/>
  <c r="AI6" i="39"/>
  <c r="AI6" i="28"/>
  <c r="AI6" i="32"/>
  <c r="W7" i="40"/>
  <c r="AI6" i="31"/>
  <c r="D6" i="14"/>
  <c r="E6" i="14" s="1"/>
  <c r="W6" i="43"/>
  <c r="AI6" i="33"/>
  <c r="AI6" i="30"/>
  <c r="D36" i="14"/>
  <c r="D53" i="14"/>
  <c r="B54" i="14"/>
  <c r="AI17" i="25"/>
  <c r="D31" i="14"/>
  <c r="D42" i="14"/>
  <c r="D30" i="14"/>
  <c r="D39" i="14"/>
  <c r="D33" i="14"/>
  <c r="D41" i="14"/>
  <c r="D24" i="14"/>
  <c r="D43" i="14"/>
  <c r="X17" i="42"/>
  <c r="AI17" i="44"/>
  <c r="AI17" i="29"/>
  <c r="X17" i="37"/>
  <c r="AI17" i="27"/>
  <c r="AI17" i="45"/>
  <c r="W17" i="43"/>
  <c r="AI17" i="34"/>
  <c r="D37" i="14"/>
  <c r="W18" i="40"/>
  <c r="AI17" i="38"/>
  <c r="AI17" i="31"/>
  <c r="W17" i="36"/>
  <c r="C17" i="14"/>
  <c r="W17" i="35"/>
  <c r="AI17" i="41"/>
  <c r="AI17" i="28"/>
  <c r="AI17" i="30"/>
  <c r="D27" i="14"/>
  <c r="D52" i="14"/>
  <c r="AI17" i="33"/>
  <c r="AI17" i="39"/>
  <c r="D38" i="14"/>
  <c r="D29" i="14"/>
  <c r="D35" i="14"/>
  <c r="D32" i="14"/>
  <c r="D34" i="14"/>
  <c r="D28" i="14"/>
  <c r="D44" i="14"/>
  <c r="D40" i="14"/>
  <c r="D25" i="14"/>
  <c r="AI17" i="32"/>
  <c r="D26" i="14"/>
  <c r="D16" i="14" l="1"/>
  <c r="E16" i="14" s="1"/>
  <c r="D54" i="14"/>
  <c r="C54" i="14"/>
  <c r="D45" i="14"/>
  <c r="D17" i="14" l="1"/>
</calcChain>
</file>

<file path=xl/sharedStrings.xml><?xml version="1.0" encoding="utf-8"?>
<sst xmlns="http://schemas.openxmlformats.org/spreadsheetml/2006/main" count="562" uniqueCount="118">
  <si>
    <t>Total</t>
  </si>
  <si>
    <t>Sob Total</t>
  </si>
  <si>
    <t>Média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</si>
  <si>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</si>
  <si>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</si>
  <si>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</si>
  <si>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</si>
  <si>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</si>
  <si>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</si>
  <si>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</si>
  <si>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</si>
  <si>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</si>
  <si>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</si>
  <si>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</si>
  <si>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</si>
  <si>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Margem Líquida</t>
  </si>
  <si>
    <t>Cliente:</t>
  </si>
  <si>
    <t>Contato:</t>
  </si>
  <si>
    <t>E-mail:</t>
  </si>
  <si>
    <t xml:space="preserve">Fone: </t>
  </si>
  <si>
    <t>Cidade:</t>
  </si>
  <si>
    <t xml:space="preserve">              Início</t>
  </si>
  <si>
    <t>Meses</t>
  </si>
  <si>
    <t>2 - Mercado</t>
  </si>
  <si>
    <t>Total Ano</t>
  </si>
  <si>
    <t>% Desp</t>
  </si>
  <si>
    <t>% Rend</t>
  </si>
  <si>
    <t>3 - Luz</t>
  </si>
  <si>
    <t>4 - Telefone</t>
  </si>
  <si>
    <t>5 - Internet</t>
  </si>
  <si>
    <t>6 - TV Cabo</t>
  </si>
  <si>
    <t>7 - Condomínio</t>
  </si>
  <si>
    <t>8 - Unimed</t>
  </si>
  <si>
    <t>9 - Dentista</t>
  </si>
  <si>
    <t>10 - Farmácia</t>
  </si>
  <si>
    <t>11 - Calçados</t>
  </si>
  <si>
    <t>12 - Confecções</t>
  </si>
  <si>
    <t>13 - Carro</t>
  </si>
  <si>
    <t>14 - Moto</t>
  </si>
  <si>
    <t>Combustível</t>
  </si>
  <si>
    <t>Pedágio</t>
  </si>
  <si>
    <t>Multa</t>
  </si>
  <si>
    <t>IVPA</t>
  </si>
  <si>
    <t>Financiamento</t>
  </si>
  <si>
    <t>Óleo</t>
  </si>
  <si>
    <t>Seg Obr</t>
  </si>
  <si>
    <t>Mecânica</t>
  </si>
  <si>
    <t>IPTU Chácara</t>
  </si>
  <si>
    <t>Lixo</t>
  </si>
  <si>
    <t>IPTU Ap</t>
  </si>
  <si>
    <t>Informática</t>
  </si>
  <si>
    <t>Presente</t>
  </si>
  <si>
    <t>Auto Escola</t>
  </si>
  <si>
    <t>Documentos</t>
  </si>
  <si>
    <t>Educação</t>
  </si>
  <si>
    <t>Casa</t>
  </si>
  <si>
    <t>Contador</t>
  </si>
  <si>
    <t>IRPJ</t>
  </si>
  <si>
    <t>CSLL</t>
  </si>
  <si>
    <t>PIS</t>
  </si>
  <si>
    <t>COFINS</t>
  </si>
  <si>
    <t>ISSQN</t>
  </si>
  <si>
    <t>Livros</t>
  </si>
  <si>
    <t>ACIC</t>
  </si>
  <si>
    <t>GPS</t>
  </si>
  <si>
    <t>Registro</t>
  </si>
  <si>
    <t>IR</t>
  </si>
  <si>
    <t>TOTAIS</t>
  </si>
  <si>
    <t>MÉDIA</t>
  </si>
  <si>
    <t>% Fatu</t>
  </si>
  <si>
    <t>Contas</t>
  </si>
  <si>
    <t>Mercado</t>
  </si>
  <si>
    <t>Média Mensal</t>
  </si>
  <si>
    <t>% Sob Despesas</t>
  </si>
  <si>
    <t>Luz</t>
  </si>
  <si>
    <t>Telefone</t>
  </si>
  <si>
    <t>Internet</t>
  </si>
  <si>
    <t>TV Cabo</t>
  </si>
  <si>
    <t>Condomínio</t>
  </si>
  <si>
    <t>Unimed</t>
  </si>
  <si>
    <t>Dentista</t>
  </si>
  <si>
    <t>Farmácia</t>
  </si>
  <si>
    <t>Calçados</t>
  </si>
  <si>
    <t>Confecções</t>
  </si>
  <si>
    <t>Carro</t>
  </si>
  <si>
    <t>Moto</t>
  </si>
  <si>
    <t>Filho</t>
  </si>
  <si>
    <t>Lazer</t>
  </si>
  <si>
    <t>Ativare</t>
  </si>
  <si>
    <t>IPTU</t>
  </si>
  <si>
    <t>Outros</t>
  </si>
  <si>
    <t>Total no Ano</t>
  </si>
  <si>
    <t>Restaurante</t>
  </si>
  <si>
    <t>Dízimo</t>
  </si>
  <si>
    <t>1 -Recebimentos</t>
  </si>
  <si>
    <t>15 - Restaurante</t>
  </si>
  <si>
    <t>16 - Filho</t>
  </si>
  <si>
    <t>17 - Financiamento</t>
  </si>
  <si>
    <t>18 - Lazer</t>
  </si>
  <si>
    <t>20 - IPTU LIXO</t>
  </si>
  <si>
    <t>21 - Dizímo</t>
  </si>
  <si>
    <t>22 - Outros</t>
  </si>
  <si>
    <t>23 - Resultados</t>
  </si>
  <si>
    <t>Fixo</t>
  </si>
  <si>
    <t>Variável</t>
  </si>
  <si>
    <t>Investimento</t>
  </si>
  <si>
    <t>Orçamento</t>
  </si>
  <si>
    <t>Ano: 2014</t>
  </si>
  <si>
    <t>Recebimentos</t>
  </si>
  <si>
    <t>Despesas</t>
  </si>
  <si>
    <t>Saldo</t>
  </si>
  <si>
    <t>Recebeu de</t>
  </si>
  <si>
    <t>Faculdade</t>
  </si>
  <si>
    <t>SEED</t>
  </si>
  <si>
    <t>atendimento</t>
  </si>
  <si>
    <t>CETESP</t>
  </si>
  <si>
    <t>xx</t>
  </si>
  <si>
    <t>19 -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</si>
</sst>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#,##0.00_ ;[Red]\-#,##0.00\ "/>
  </numFmts>
  <fonts count="4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5"/>
      <name val="Arial"/>
      <family val="2"/>
    </font>
    <font>
      <u/>
      <sz val="10"/>
      <color theme="10"/>
      <name val="Arial"/>
      <family val="2"/>
    </font>
    <font>
      <b/>
      <sz val="14"/>
      <color rgb="FF000000"/>
      <name val="Calibri"/>
      <family val="2"/>
    </font>
    <font>
      <b/>
      <sz val="14"/>
      <color theme="3"/>
      <name val="Arial"/>
      <family val="2"/>
    </font>
    <font>
      <b/>
      <sz val="11"/>
      <color rgb="FFFF0000"/>
      <name val="Arial"/>
      <family val="2"/>
    </font>
    <font>
      <b/>
      <sz val="11"/>
      <color rgb="FF009900"/>
      <name val="Arial"/>
      <family val="2"/>
    </font>
    <font>
      <b/>
      <sz val="11"/>
      <color theme="3"/>
      <name val="Arial"/>
      <family val="2"/>
    </font>
    <font>
      <b/>
      <sz val="11"/>
      <color rgb="FFFF9900"/>
      <name val="Arial"/>
      <family val="2"/>
    </font>
    <font>
      <b/>
      <sz val="14"/>
      <color rgb="FF009900"/>
      <name val="Arial"/>
      <family val="2"/>
    </font>
    <font>
      <b/>
      <sz val="14"/>
      <color rgb="FFFF0000"/>
      <name val="Arial"/>
      <family val="2"/>
    </font>
    <font>
      <b/>
      <sz val="14"/>
      <color rgb="FFFF99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66"/>
      <name val="Arial"/>
      <family val="2"/>
    </font>
    <font>
      <b/>
      <sz val="10"/>
      <color rgb="FFFF0066"/>
      <name val="Arial"/>
      <family val="2"/>
    </font>
    <font>
      <b/>
      <sz val="10"/>
      <color rgb="FFFF0000"/>
      <name val="Arial"/>
      <family val="2"/>
    </font>
    <font>
      <sz val="8"/>
      <color theme="6" tint="-0.499984740745262"/>
      <name val="Arial"/>
      <family val="2"/>
    </font>
    <font>
      <b/>
      <sz val="12"/>
      <color rgb="FFFF0000"/>
      <name val="Arial"/>
      <family val="2"/>
    </font>
    <font>
      <b/>
      <sz val="12"/>
      <color theme="6" tint="-0.249977111117893"/>
      <name val="Arial"/>
      <family val="2"/>
    </font>
    <font>
      <b/>
      <sz val="22"/>
      <name val="Arial"/>
      <family val="2"/>
    </font>
    <font>
      <b/>
      <sz val="14"/>
      <color rgb="FF00B050"/>
      <name val="Arial"/>
      <family val="2"/>
    </font>
    <font>
      <b/>
      <sz val="14"/>
      <color theme="9" tint="-0.24997711111789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theme="3"/>
      <name val="Arial"/>
      <family val="2"/>
    </font>
    <font>
      <b/>
      <sz val="10"/>
      <color rgb="FFFF99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9">
    <xf numFmtId="0" fontId="0" fillId="0" borderId="0" xfId="0"/>
    <xf numFmtId="49" fontId="0" fillId="0" borderId="0" xfId="0" applyNumberFormat="1" applyBorder="1" applyAlignment="1">
      <alignment horizontal="left" vertical="center"/>
    </xf>
    <xf numFmtId="4" fontId="0" fillId="0" borderId="0" xfId="0" applyNumberFormat="1" applyBorder="1"/>
    <xf numFmtId="0" fontId="6" fillId="0" borderId="0" xfId="0" applyFont="1"/>
    <xf numFmtId="0" fontId="2" fillId="0" borderId="0" xfId="0" applyFont="1"/>
    <xf numFmtId="0" fontId="16" fillId="0" borderId="0" xfId="0" applyFont="1"/>
    <xf numFmtId="49" fontId="3" fillId="2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vertical="center"/>
    </xf>
    <xf numFmtId="0" fontId="15" fillId="0" borderId="0" xfId="1" applyAlignment="1" applyProtection="1"/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/>
    <xf numFmtId="164" fontId="10" fillId="5" borderId="9" xfId="3" applyFont="1" applyFill="1" applyBorder="1"/>
    <xf numFmtId="165" fontId="10" fillId="6" borderId="9" xfId="2" applyNumberFormat="1" applyFont="1" applyFill="1" applyBorder="1"/>
    <xf numFmtId="4" fontId="8" fillId="0" borderId="1" xfId="0" applyNumberFormat="1" applyFont="1" applyBorder="1"/>
    <xf numFmtId="165" fontId="10" fillId="6" borderId="10" xfId="2" applyNumberFormat="1" applyFont="1" applyFill="1" applyBorder="1"/>
    <xf numFmtId="0" fontId="10" fillId="3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4" fontId="7" fillId="7" borderId="14" xfId="0" applyNumberFormat="1" applyFont="1" applyFill="1" applyBorder="1"/>
    <xf numFmtId="4" fontId="7" fillId="7" borderId="3" xfId="0" applyNumberFormat="1" applyFont="1" applyFill="1" applyBorder="1"/>
    <xf numFmtId="164" fontId="11" fillId="5" borderId="15" xfId="3" applyFont="1" applyFill="1" applyBorder="1"/>
    <xf numFmtId="165" fontId="11" fillId="6" borderId="15" xfId="0" applyNumberFormat="1" applyFont="1" applyFill="1" applyBorder="1"/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10" fontId="10" fillId="6" borderId="9" xfId="2" applyNumberFormat="1" applyFont="1" applyFill="1" applyBorder="1"/>
    <xf numFmtId="3" fontId="7" fillId="7" borderId="14" xfId="0" applyNumberFormat="1" applyFont="1" applyFill="1" applyBorder="1"/>
    <xf numFmtId="3" fontId="7" fillId="7" borderId="16" xfId="0" applyNumberFormat="1" applyFont="1" applyFill="1" applyBorder="1"/>
    <xf numFmtId="0" fontId="17" fillId="4" borderId="42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7" fillId="7" borderId="16" xfId="0" applyNumberFormat="1" applyFont="1" applyFill="1" applyBorder="1"/>
    <xf numFmtId="4" fontId="8" fillId="0" borderId="4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7" borderId="14" xfId="0" applyNumberFormat="1" applyFont="1" applyFill="1" applyBorder="1" applyAlignment="1">
      <alignment horizontal="right"/>
    </xf>
    <xf numFmtId="4" fontId="8" fillId="7" borderId="16" xfId="0" applyNumberFormat="1" applyFont="1" applyFill="1" applyBorder="1" applyAlignment="1">
      <alignment horizontal="right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0" fontId="5" fillId="3" borderId="17" xfId="0" applyNumberFormat="1" applyFont="1" applyFill="1" applyBorder="1" applyAlignment="1">
      <alignment horizontal="center"/>
    </xf>
    <xf numFmtId="9" fontId="5" fillId="3" borderId="17" xfId="0" applyNumberFormat="1" applyFont="1" applyFill="1" applyBorder="1" applyAlignment="1">
      <alignment horizontal="center"/>
    </xf>
    <xf numFmtId="164" fontId="8" fillId="0" borderId="5" xfId="3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/>
    </xf>
    <xf numFmtId="4" fontId="19" fillId="0" borderId="17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10" fontId="21" fillId="0" borderId="23" xfId="2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166" fontId="20" fillId="0" borderId="16" xfId="0" applyNumberFormat="1" applyFont="1" applyBorder="1" applyAlignment="1">
      <alignment horizontal="center"/>
    </xf>
    <xf numFmtId="10" fontId="21" fillId="0" borderId="24" xfId="2" applyNumberFormat="1" applyFont="1" applyBorder="1" applyAlignment="1">
      <alignment horizontal="center"/>
    </xf>
    <xf numFmtId="49" fontId="12" fillId="3" borderId="20" xfId="0" applyNumberFormat="1" applyFont="1" applyFill="1" applyBorder="1" applyAlignment="1">
      <alignment horizontal="center" vertical="center"/>
    </xf>
    <xf numFmtId="4" fontId="22" fillId="3" borderId="17" xfId="0" applyNumberFormat="1" applyFont="1" applyFill="1" applyBorder="1" applyAlignment="1">
      <alignment horizontal="center" vertical="center"/>
    </xf>
    <xf numFmtId="4" fontId="23" fillId="3" borderId="16" xfId="0" applyNumberFormat="1" applyFont="1" applyFill="1" applyBorder="1" applyAlignment="1">
      <alignment horizontal="center" vertical="center"/>
    </xf>
    <xf numFmtId="166" fontId="17" fillId="3" borderId="16" xfId="0" applyNumberFormat="1" applyFont="1" applyFill="1" applyBorder="1" applyAlignment="1">
      <alignment horizontal="center" vertical="center"/>
    </xf>
    <xf numFmtId="10" fontId="24" fillId="3" borderId="24" xfId="2" applyNumberFormat="1" applyFont="1" applyFill="1" applyBorder="1" applyAlignment="1">
      <alignment horizontal="center" vertical="center"/>
    </xf>
    <xf numFmtId="4" fontId="9" fillId="7" borderId="3" xfId="0" applyNumberFormat="1" applyFont="1" applyFill="1" applyBorder="1"/>
    <xf numFmtId="4" fontId="25" fillId="0" borderId="5" xfId="0" applyNumberFormat="1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10" fontId="11" fillId="6" borderId="9" xfId="2" applyNumberFormat="1" applyFont="1" applyFill="1" applyBorder="1"/>
    <xf numFmtId="10" fontId="10" fillId="6" borderId="10" xfId="2" applyNumberFormat="1" applyFont="1" applyFill="1" applyBorder="1"/>
    <xf numFmtId="10" fontId="10" fillId="6" borderId="3" xfId="2" applyNumberFormat="1" applyFont="1" applyFill="1" applyBorder="1"/>
    <xf numFmtId="10" fontId="10" fillId="6" borderId="15" xfId="2" applyNumberFormat="1" applyFont="1" applyFill="1" applyBorder="1"/>
    <xf numFmtId="49" fontId="2" fillId="0" borderId="20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0" fontId="13" fillId="0" borderId="26" xfId="0" applyFont="1" applyBorder="1"/>
    <xf numFmtId="0" fontId="13" fillId="0" borderId="26" xfId="0" applyFont="1" applyFill="1" applyBorder="1"/>
    <xf numFmtId="0" fontId="5" fillId="0" borderId="27" xfId="0" applyFont="1" applyFill="1" applyBorder="1"/>
    <xf numFmtId="4" fontId="27" fillId="9" borderId="23" xfId="0" applyNumberFormat="1" applyFont="1" applyFill="1" applyBorder="1"/>
    <xf numFmtId="10" fontId="28" fillId="9" borderId="28" xfId="2" applyNumberFormat="1" applyFont="1" applyFill="1" applyBorder="1" applyAlignment="1">
      <alignment horizontal="center"/>
    </xf>
    <xf numFmtId="10" fontId="28" fillId="9" borderId="29" xfId="2" applyNumberFormat="1" applyFont="1" applyFill="1" applyBorder="1" applyAlignment="1">
      <alignment horizontal="center"/>
    </xf>
    <xf numFmtId="10" fontId="28" fillId="9" borderId="30" xfId="2" applyNumberFormat="1" applyFont="1" applyFill="1" applyBorder="1" applyAlignment="1">
      <alignment horizontal="center"/>
    </xf>
    <xf numFmtId="10" fontId="27" fillId="9" borderId="31" xfId="0" applyNumberFormat="1" applyFont="1" applyFill="1" applyBorder="1" applyAlignment="1">
      <alignment horizontal="center"/>
    </xf>
    <xf numFmtId="4" fontId="5" fillId="3" borderId="21" xfId="0" applyNumberFormat="1" applyFont="1" applyFill="1" applyBorder="1"/>
    <xf numFmtId="4" fontId="3" fillId="3" borderId="32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4" fontId="3" fillId="3" borderId="33" xfId="0" applyNumberFormat="1" applyFont="1" applyFill="1" applyBorder="1" applyAlignment="1">
      <alignment horizontal="center"/>
    </xf>
    <xf numFmtId="4" fontId="5" fillId="3" borderId="34" xfId="0" applyNumberFormat="1" applyFont="1" applyFill="1" applyBorder="1" applyAlignment="1">
      <alignment horizontal="center"/>
    </xf>
    <xf numFmtId="4" fontId="18" fillId="10" borderId="21" xfId="0" applyNumberFormat="1" applyFont="1" applyFill="1" applyBorder="1"/>
    <xf numFmtId="4" fontId="29" fillId="10" borderId="32" xfId="0" applyNumberFormat="1" applyFont="1" applyFill="1" applyBorder="1" applyAlignment="1">
      <alignment horizontal="center"/>
    </xf>
    <xf numFmtId="4" fontId="29" fillId="10" borderId="5" xfId="0" applyNumberFormat="1" applyFont="1" applyFill="1" applyBorder="1" applyAlignment="1">
      <alignment horizontal="center"/>
    </xf>
    <xf numFmtId="4" fontId="29" fillId="10" borderId="33" xfId="0" applyNumberFormat="1" applyFont="1" applyFill="1" applyBorder="1" applyAlignment="1">
      <alignment horizontal="center"/>
    </xf>
    <xf numFmtId="4" fontId="18" fillId="10" borderId="34" xfId="0" applyNumberFormat="1" applyFont="1" applyFill="1" applyBorder="1" applyAlignment="1">
      <alignment horizontal="center"/>
    </xf>
    <xf numFmtId="0" fontId="13" fillId="0" borderId="35" xfId="0" applyFont="1" applyFill="1" applyBorder="1"/>
    <xf numFmtId="0" fontId="0" fillId="0" borderId="26" xfId="0" applyBorder="1"/>
    <xf numFmtId="4" fontId="14" fillId="0" borderId="5" xfId="0" applyNumberFormat="1" applyFont="1" applyBorder="1" applyAlignment="1">
      <alignment horizontal="center" vertical="center"/>
    </xf>
    <xf numFmtId="4" fontId="7" fillId="0" borderId="8" xfId="0" applyNumberFormat="1" applyFont="1" applyBorder="1"/>
    <xf numFmtId="4" fontId="7" fillId="0" borderId="7" xfId="0" applyNumberFormat="1" applyFont="1" applyBorder="1" applyAlignment="1">
      <alignment horizontal="center" vertical="center"/>
    </xf>
    <xf numFmtId="0" fontId="13" fillId="0" borderId="36" xfId="0" applyFont="1" applyFill="1" applyBorder="1"/>
    <xf numFmtId="0" fontId="17" fillId="4" borderId="43" xfId="0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4" fillId="0" borderId="26" xfId="0" applyFont="1" applyFill="1" applyBorder="1"/>
    <xf numFmtId="4" fontId="3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11" borderId="55" xfId="0" applyFont="1" applyFill="1" applyBorder="1" applyAlignment="1">
      <alignment horizontal="center" vertical="center"/>
    </xf>
    <xf numFmtId="4" fontId="29" fillId="10" borderId="57" xfId="0" applyNumberFormat="1" applyFont="1" applyFill="1" applyBorder="1" applyAlignment="1">
      <alignment horizontal="center"/>
    </xf>
    <xf numFmtId="10" fontId="28" fillId="9" borderId="57" xfId="2" applyNumberFormat="1" applyFont="1" applyFill="1" applyBorder="1" applyAlignment="1">
      <alignment horizontal="center"/>
    </xf>
    <xf numFmtId="0" fontId="3" fillId="0" borderId="56" xfId="0" applyFont="1" applyFill="1" applyBorder="1"/>
    <xf numFmtId="0" fontId="3" fillId="0" borderId="58" xfId="0" applyFont="1" applyFill="1" applyBorder="1"/>
    <xf numFmtId="4" fontId="29" fillId="10" borderId="59" xfId="0" applyNumberFormat="1" applyFont="1" applyFill="1" applyBorder="1" applyAlignment="1">
      <alignment horizontal="center"/>
    </xf>
    <xf numFmtId="0" fontId="3" fillId="0" borderId="60" xfId="0" applyFont="1" applyFill="1" applyBorder="1"/>
    <xf numFmtId="49" fontId="5" fillId="0" borderId="22" xfId="0" applyNumberFormat="1" applyFont="1" applyBorder="1" applyAlignment="1">
      <alignment horizontal="left" vertical="center"/>
    </xf>
    <xf numFmtId="4" fontId="18" fillId="10" borderId="3" xfId="0" applyNumberFormat="1" applyFont="1" applyFill="1" applyBorder="1"/>
    <xf numFmtId="4" fontId="27" fillId="9" borderId="3" xfId="0" applyNumberFormat="1" applyFont="1" applyFill="1" applyBorder="1"/>
    <xf numFmtId="4" fontId="29" fillId="10" borderId="13" xfId="0" applyNumberFormat="1" applyFont="1" applyFill="1" applyBorder="1" applyAlignment="1">
      <alignment horizontal="center"/>
    </xf>
    <xf numFmtId="4" fontId="5" fillId="3" borderId="3" xfId="0" applyNumberFormat="1" applyFont="1" applyFill="1" applyBorder="1"/>
    <xf numFmtId="4" fontId="3" fillId="3" borderId="13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3" fillId="3" borderId="57" xfId="0" applyNumberFormat="1" applyFont="1" applyFill="1" applyBorder="1" applyAlignment="1">
      <alignment horizontal="center"/>
    </xf>
    <xf numFmtId="10" fontId="28" fillId="9" borderId="13" xfId="2" applyNumberFormat="1" applyFont="1" applyFill="1" applyBorder="1" applyAlignment="1">
      <alignment horizontal="center"/>
    </xf>
    <xf numFmtId="10" fontId="28" fillId="9" borderId="8" xfId="2" applyNumberFormat="1" applyFont="1" applyFill="1" applyBorder="1" applyAlignment="1">
      <alignment horizontal="center"/>
    </xf>
    <xf numFmtId="1" fontId="32" fillId="11" borderId="61" xfId="3" applyNumberFormat="1" applyFont="1" applyFill="1" applyBorder="1" applyAlignment="1">
      <alignment horizontal="center" vertical="center"/>
    </xf>
    <xf numFmtId="4" fontId="7" fillId="7" borderId="40" xfId="0" applyNumberFormat="1" applyFont="1" applyFill="1" applyBorder="1"/>
    <xf numFmtId="0" fontId="29" fillId="11" borderId="63" xfId="0" applyFont="1" applyFill="1" applyBorder="1" applyAlignment="1">
      <alignment horizontal="center" vertical="center"/>
    </xf>
    <xf numFmtId="4" fontId="11" fillId="12" borderId="64" xfId="0" applyNumberFormat="1" applyFont="1" applyFill="1" applyBorder="1" applyAlignment="1">
      <alignment horizontal="right" vertical="center"/>
    </xf>
    <xf numFmtId="4" fontId="11" fillId="12" borderId="65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164" fontId="17" fillId="4" borderId="22" xfId="3" applyFont="1" applyFill="1" applyBorder="1" applyAlignment="1">
      <alignment vertical="center"/>
    </xf>
    <xf numFmtId="164" fontId="34" fillId="4" borderId="22" xfId="3" applyFont="1" applyFill="1" applyBorder="1" applyAlignment="1">
      <alignment vertical="center"/>
    </xf>
    <xf numFmtId="164" fontId="23" fillId="4" borderId="22" xfId="3" applyFont="1" applyFill="1" applyBorder="1" applyAlignment="1">
      <alignment vertical="center"/>
    </xf>
    <xf numFmtId="10" fontId="35" fillId="4" borderId="22" xfId="2" applyNumberFormat="1" applyFont="1" applyFill="1" applyBorder="1" applyAlignment="1">
      <alignment vertical="center"/>
    </xf>
    <xf numFmtId="49" fontId="38" fillId="0" borderId="67" xfId="0" applyNumberFormat="1" applyFont="1" applyBorder="1" applyAlignment="1">
      <alignment horizontal="center" vertical="center"/>
    </xf>
    <xf numFmtId="49" fontId="36" fillId="0" borderId="66" xfId="0" applyNumberFormat="1" applyFont="1" applyBorder="1" applyAlignment="1">
      <alignment horizontal="center" vertical="center"/>
    </xf>
    <xf numFmtId="49" fontId="37" fillId="0" borderId="27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31" fillId="11" borderId="44" xfId="0" applyFont="1" applyFill="1" applyBorder="1" applyAlignment="1">
      <alignment horizontal="right" vertical="center"/>
    </xf>
    <xf numFmtId="0" fontId="31" fillId="11" borderId="45" xfId="0" applyFont="1" applyFill="1" applyBorder="1" applyAlignment="1">
      <alignment horizontal="right" vertical="center"/>
    </xf>
    <xf numFmtId="0" fontId="31" fillId="11" borderId="46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center"/>
    </xf>
    <xf numFmtId="0" fontId="31" fillId="11" borderId="50" xfId="0" applyFont="1" applyFill="1" applyBorder="1" applyAlignment="1">
      <alignment horizontal="right" vertical="center"/>
    </xf>
    <xf numFmtId="0" fontId="31" fillId="11" borderId="51" xfId="0" applyFont="1" applyFill="1" applyBorder="1" applyAlignment="1">
      <alignment horizontal="right" vertical="center"/>
    </xf>
    <xf numFmtId="0" fontId="31" fillId="11" borderId="52" xfId="0" applyFont="1" applyFill="1" applyBorder="1" applyAlignment="1">
      <alignment horizontal="right" vertical="center"/>
    </xf>
    <xf numFmtId="0" fontId="32" fillId="11" borderId="61" xfId="0" applyFont="1" applyFill="1" applyBorder="1" applyAlignment="1">
      <alignment horizontal="center" vertical="center"/>
    </xf>
    <xf numFmtId="0" fontId="31" fillId="11" borderId="47" xfId="0" applyFont="1" applyFill="1" applyBorder="1" applyAlignment="1">
      <alignment horizontal="right" vertical="center"/>
    </xf>
    <xf numFmtId="0" fontId="31" fillId="11" borderId="48" xfId="0" applyFont="1" applyFill="1" applyBorder="1" applyAlignment="1">
      <alignment horizontal="right" vertical="center"/>
    </xf>
    <xf numFmtId="0" fontId="31" fillId="11" borderId="49" xfId="0" applyFont="1" applyFill="1" applyBorder="1" applyAlignment="1">
      <alignment horizontal="right" vertical="center"/>
    </xf>
    <xf numFmtId="0" fontId="23" fillId="11" borderId="51" xfId="0" applyFont="1" applyFill="1" applyBorder="1" applyAlignment="1">
      <alignment horizontal="right" vertical="center"/>
    </xf>
    <xf numFmtId="0" fontId="23" fillId="11" borderId="52" xfId="0" applyFont="1" applyFill="1" applyBorder="1" applyAlignment="1">
      <alignment horizontal="right" vertical="center"/>
    </xf>
    <xf numFmtId="0" fontId="31" fillId="11" borderId="50" xfId="0" applyFont="1" applyFill="1" applyBorder="1" applyAlignment="1">
      <alignment horizontal="center" vertical="center"/>
    </xf>
    <xf numFmtId="0" fontId="31" fillId="11" borderId="51" xfId="0" applyFont="1" applyFill="1" applyBorder="1" applyAlignment="1">
      <alignment horizontal="center" vertical="center"/>
    </xf>
    <xf numFmtId="0" fontId="31" fillId="11" borderId="52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1" fillId="11" borderId="47" xfId="0" applyFont="1" applyFill="1" applyBorder="1" applyAlignment="1">
      <alignment horizontal="center" vertical="center"/>
    </xf>
    <xf numFmtId="0" fontId="31" fillId="11" borderId="48" xfId="0" applyFont="1" applyFill="1" applyBorder="1" applyAlignment="1">
      <alignment horizontal="center" vertical="center"/>
    </xf>
    <xf numFmtId="0" fontId="31" fillId="11" borderId="49" xfId="0" applyFont="1" applyFill="1" applyBorder="1" applyAlignment="1">
      <alignment horizontal="center" vertical="center"/>
    </xf>
    <xf numFmtId="0" fontId="18" fillId="11" borderId="50" xfId="0" applyFont="1" applyFill="1" applyBorder="1" applyAlignment="1">
      <alignment horizontal="right" vertical="center"/>
    </xf>
    <xf numFmtId="0" fontId="32" fillId="11" borderId="53" xfId="0" applyFont="1" applyFill="1" applyBorder="1" applyAlignment="1">
      <alignment horizontal="center" vertical="center"/>
    </xf>
    <xf numFmtId="0" fontId="32" fillId="11" borderId="62" xfId="0" applyFont="1" applyFill="1" applyBorder="1" applyAlignment="1">
      <alignment horizontal="center" vertical="center"/>
    </xf>
    <xf numFmtId="0" fontId="32" fillId="11" borderId="54" xfId="0" applyFont="1" applyFill="1" applyBorder="1" applyAlignment="1">
      <alignment horizontal="center" vertical="center"/>
    </xf>
    <xf numFmtId="0" fontId="31" fillId="11" borderId="53" xfId="0" applyFont="1" applyFill="1" applyBorder="1" applyAlignment="1">
      <alignment horizontal="center" vertical="center"/>
    </xf>
    <xf numFmtId="0" fontId="31" fillId="11" borderId="54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Resultados!$B$3</c:f>
              <c:strCache>
                <c:ptCount val="1"/>
                <c:pt idx="0">
                  <c:v>Recebimentos</c:v>
                </c:pt>
              </c:strCache>
            </c:strRef>
          </c:tx>
          <c:invertIfNegative val="0"/>
          <c:cat>
            <c:strRef>
              <c:f>Resultados!$A$4:$A$15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Resultados!$B$4:$B$15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Resultados!$C$3</c:f>
              <c:strCache>
                <c:ptCount val="1"/>
                <c:pt idx="0">
                  <c:v>Despesas</c:v>
                </c:pt>
              </c:strCache>
            </c:strRef>
          </c:tx>
          <c:invertIfNegative val="0"/>
          <c:cat>
            <c:strRef>
              <c:f>Resultados!$A$4:$A$15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Resultados!$C$4:$C$15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1623424"/>
        <c:axId val="91624960"/>
      </c:barChart>
      <c:catAx>
        <c:axId val="91623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1624960"/>
        <c:crosses val="autoZero"/>
        <c:auto val="1"/>
        <c:lblAlgn val="ctr"/>
        <c:lblOffset val="100"/>
        <c:noMultiLvlLbl val="0"/>
      </c:catAx>
      <c:valAx>
        <c:axId val="916249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91623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177077865266849"/>
          <c:y val="1.388888888888888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Resultados!$D$3</c:f>
              <c:strCache>
                <c:ptCount val="1"/>
                <c:pt idx="0">
                  <c:v>Saldo</c:v>
                </c:pt>
              </c:strCache>
            </c:strRef>
          </c:tx>
          <c:marker>
            <c:symbol val="none"/>
          </c:marker>
          <c:cat>
            <c:strRef>
              <c:f>Resultados!$A$4:$A$15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Resultados!$D$4:$D$15</c:f>
              <c:numCache>
                <c:formatCode>#,##0.00_ ;[Red]\-#,##0.00\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9152"/>
        <c:axId val="91650688"/>
      </c:lineChart>
      <c:catAx>
        <c:axId val="9164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1650688"/>
        <c:crosses val="autoZero"/>
        <c:auto val="1"/>
        <c:lblAlgn val="ctr"/>
        <c:lblOffset val="100"/>
        <c:noMultiLvlLbl val="0"/>
      </c:catAx>
      <c:valAx>
        <c:axId val="91650688"/>
        <c:scaling>
          <c:orientation val="minMax"/>
        </c:scaling>
        <c:delete val="0"/>
        <c:axPos val="l"/>
        <c:majorGridlines/>
        <c:numFmt formatCode="#,##0.00_ ;[Red]\-#,##0.00\ " sourceLinked="1"/>
        <c:majorTickMark val="out"/>
        <c:minorTickMark val="none"/>
        <c:tickLblPos val="nextTo"/>
        <c:crossAx val="9164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589813913710224E-2"/>
          <c:y val="0.17414483695374655"/>
          <c:w val="0.83380164558081926"/>
          <c:h val="0.74762482510697836"/>
        </c:manualLayout>
      </c:layout>
      <c:pie3DChart>
        <c:varyColors val="1"/>
        <c:ser>
          <c:idx val="0"/>
          <c:order val="0"/>
          <c:tx>
            <c:strRef>
              <c:f>Resultados!$B$23</c:f>
              <c:strCache>
                <c:ptCount val="1"/>
                <c:pt idx="0">
                  <c:v>Total no Ano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plosion val="25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>
                <a:solidFill>
                  <a:schemeClr val="accent1"/>
                </a:solidFill>
              </a:ln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Resultados!$A$24:$A$44</c:f>
              <c:strCache>
                <c:ptCount val="21"/>
                <c:pt idx="0">
                  <c:v>Financiamento</c:v>
                </c:pt>
                <c:pt idx="1">
                  <c:v>Filho</c:v>
                </c:pt>
                <c:pt idx="2">
                  <c:v>Carro</c:v>
                </c:pt>
                <c:pt idx="3">
                  <c:v>Ativare</c:v>
                </c:pt>
                <c:pt idx="4">
                  <c:v>Dízimo</c:v>
                </c:pt>
                <c:pt idx="5">
                  <c:v>Mercado</c:v>
                </c:pt>
                <c:pt idx="6">
                  <c:v>Outros</c:v>
                </c:pt>
                <c:pt idx="7">
                  <c:v>Condomínio</c:v>
                </c:pt>
                <c:pt idx="8">
                  <c:v>Unimed</c:v>
                </c:pt>
                <c:pt idx="9">
                  <c:v>Lazer</c:v>
                </c:pt>
                <c:pt idx="10">
                  <c:v>Moto</c:v>
                </c:pt>
                <c:pt idx="11">
                  <c:v>Confecções</c:v>
                </c:pt>
                <c:pt idx="12">
                  <c:v>IPTU</c:v>
                </c:pt>
                <c:pt idx="13">
                  <c:v>Farmácia</c:v>
                </c:pt>
                <c:pt idx="14">
                  <c:v>Restaurante</c:v>
                </c:pt>
                <c:pt idx="15">
                  <c:v>TV Cabo</c:v>
                </c:pt>
                <c:pt idx="16">
                  <c:v>Telefone</c:v>
                </c:pt>
                <c:pt idx="17">
                  <c:v>Calçados</c:v>
                </c:pt>
                <c:pt idx="18">
                  <c:v>Luz</c:v>
                </c:pt>
                <c:pt idx="19">
                  <c:v>Internet</c:v>
                </c:pt>
                <c:pt idx="20">
                  <c:v>Dentista</c:v>
                </c:pt>
              </c:strCache>
            </c:strRef>
          </c:cat>
          <c:val>
            <c:numRef>
              <c:f>Resultados!$B$24:$B$44</c:f>
              <c:numCache>
                <c:formatCode>#,##0.00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Resultados!$C$23</c:f>
              <c:strCache>
                <c:ptCount val="1"/>
                <c:pt idx="0">
                  <c:v>Média Mensal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Resultados!$A$24:$A$44</c:f>
              <c:strCache>
                <c:ptCount val="21"/>
                <c:pt idx="0">
                  <c:v>Financiamento</c:v>
                </c:pt>
                <c:pt idx="1">
                  <c:v>Filho</c:v>
                </c:pt>
                <c:pt idx="2">
                  <c:v>Carro</c:v>
                </c:pt>
                <c:pt idx="3">
                  <c:v>Ativare</c:v>
                </c:pt>
                <c:pt idx="4">
                  <c:v>Dízimo</c:v>
                </c:pt>
                <c:pt idx="5">
                  <c:v>Mercado</c:v>
                </c:pt>
                <c:pt idx="6">
                  <c:v>Outros</c:v>
                </c:pt>
                <c:pt idx="7">
                  <c:v>Condomínio</c:v>
                </c:pt>
                <c:pt idx="8">
                  <c:v>Unimed</c:v>
                </c:pt>
                <c:pt idx="9">
                  <c:v>Lazer</c:v>
                </c:pt>
                <c:pt idx="10">
                  <c:v>Moto</c:v>
                </c:pt>
                <c:pt idx="11">
                  <c:v>Confecções</c:v>
                </c:pt>
                <c:pt idx="12">
                  <c:v>IPTU</c:v>
                </c:pt>
                <c:pt idx="13">
                  <c:v>Farmácia</c:v>
                </c:pt>
                <c:pt idx="14">
                  <c:v>Restaurante</c:v>
                </c:pt>
                <c:pt idx="15">
                  <c:v>TV Cabo</c:v>
                </c:pt>
                <c:pt idx="16">
                  <c:v>Telefone</c:v>
                </c:pt>
                <c:pt idx="17">
                  <c:v>Calçados</c:v>
                </c:pt>
                <c:pt idx="18">
                  <c:v>Luz</c:v>
                </c:pt>
                <c:pt idx="19">
                  <c:v>Internet</c:v>
                </c:pt>
                <c:pt idx="20">
                  <c:v>Dentista</c:v>
                </c:pt>
              </c:strCache>
            </c:strRef>
          </c:cat>
          <c:val>
            <c:numRef>
              <c:f>Resultados!$C$24:$C$44</c:f>
              <c:numCache>
                <c:formatCode>#,##0.00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Resultados!$D$23</c:f>
              <c:strCache>
                <c:ptCount val="1"/>
                <c:pt idx="0">
                  <c:v>% Sob Despesas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Resultados!$A$24:$A$44</c:f>
              <c:strCache>
                <c:ptCount val="21"/>
                <c:pt idx="0">
                  <c:v>Financiamento</c:v>
                </c:pt>
                <c:pt idx="1">
                  <c:v>Filho</c:v>
                </c:pt>
                <c:pt idx="2">
                  <c:v>Carro</c:v>
                </c:pt>
                <c:pt idx="3">
                  <c:v>Ativare</c:v>
                </c:pt>
                <c:pt idx="4">
                  <c:v>Dízimo</c:v>
                </c:pt>
                <c:pt idx="5">
                  <c:v>Mercado</c:v>
                </c:pt>
                <c:pt idx="6">
                  <c:v>Outros</c:v>
                </c:pt>
                <c:pt idx="7">
                  <c:v>Condomínio</c:v>
                </c:pt>
                <c:pt idx="8">
                  <c:v>Unimed</c:v>
                </c:pt>
                <c:pt idx="9">
                  <c:v>Lazer</c:v>
                </c:pt>
                <c:pt idx="10">
                  <c:v>Moto</c:v>
                </c:pt>
                <c:pt idx="11">
                  <c:v>Confecções</c:v>
                </c:pt>
                <c:pt idx="12">
                  <c:v>IPTU</c:v>
                </c:pt>
                <c:pt idx="13">
                  <c:v>Farmácia</c:v>
                </c:pt>
                <c:pt idx="14">
                  <c:v>Restaurante</c:v>
                </c:pt>
                <c:pt idx="15">
                  <c:v>TV Cabo</c:v>
                </c:pt>
                <c:pt idx="16">
                  <c:v>Telefone</c:v>
                </c:pt>
                <c:pt idx="17">
                  <c:v>Calçados</c:v>
                </c:pt>
                <c:pt idx="18">
                  <c:v>Luz</c:v>
                </c:pt>
                <c:pt idx="19">
                  <c:v>Internet</c:v>
                </c:pt>
                <c:pt idx="20">
                  <c:v>Dentista</c:v>
                </c:pt>
              </c:strCache>
            </c:strRef>
          </c:cat>
          <c:val>
            <c:numRef>
              <c:f>Resultados!$D$24:$D$44</c:f>
              <c:numCache>
                <c:formatCode>0.00%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Finan&#231;as%20Dom&#233;sticas%202014%20-%20Heladio.xlsx#Internet!A1" TargetMode="External"/><Relationship Id="rId13" Type="http://schemas.openxmlformats.org/officeDocument/2006/relationships/hyperlink" Target="Finan&#231;as%20Dom&#233;sticas%202014%20-%20Heladio.xlsx#Telefone!A1" TargetMode="External"/><Relationship Id="rId18" Type="http://schemas.openxmlformats.org/officeDocument/2006/relationships/hyperlink" Target="Finan&#231;as%20Dom&#233;sticas%202014%20-%20Heladio.xlsx#Carro!A1" TargetMode="External"/><Relationship Id="rId3" Type="http://schemas.openxmlformats.org/officeDocument/2006/relationships/hyperlink" Target="Finan&#231;as%20Dom&#233;sticas%202014%20-%20Heladio.xlsx#Fillho!A1" TargetMode="External"/><Relationship Id="rId21" Type="http://schemas.openxmlformats.org/officeDocument/2006/relationships/hyperlink" Target="Finan&#231;as%20Dom&#233;sticas%202014%20-%20Heladio.xlsx#Moto!A1" TargetMode="External"/><Relationship Id="rId7" Type="http://schemas.openxmlformats.org/officeDocument/2006/relationships/hyperlink" Target="Finan&#231;as%20Dom&#233;sticas%202014%20-%20Heladio.xlsx#Financiamento!A1" TargetMode="External"/><Relationship Id="rId12" Type="http://schemas.openxmlformats.org/officeDocument/2006/relationships/hyperlink" Target="Finan&#231;as%20Dom&#233;sticas%202014%20-%20Heladio.xlsx#Resultados!A1" TargetMode="External"/><Relationship Id="rId17" Type="http://schemas.openxmlformats.org/officeDocument/2006/relationships/hyperlink" Target="Finan&#231;as%20Dom&#233;sticas%202014%20-%20Heladio.xlsx#'TV Cabo'!A1" TargetMode="External"/><Relationship Id="rId2" Type="http://schemas.openxmlformats.org/officeDocument/2006/relationships/hyperlink" Target="Finan&#231;as%20Dom&#233;sticas%202014%20-%20Heladio.xlsx#Dentista!A1" TargetMode="External"/><Relationship Id="rId16" Type="http://schemas.openxmlformats.org/officeDocument/2006/relationships/hyperlink" Target="Finan&#231;as%20Dom&#233;sticas%202013%20-%20Heladio.xlsx#Recebimentos!A1" TargetMode="External"/><Relationship Id="rId20" Type="http://schemas.openxmlformats.org/officeDocument/2006/relationships/hyperlink" Target="Finan&#231;as%20Dom&#233;sticas%202014%20-%20Heladio.xlsx#Condom&#237;nio!A1" TargetMode="External"/><Relationship Id="rId1" Type="http://schemas.openxmlformats.org/officeDocument/2006/relationships/hyperlink" Target="Finan&#231;as%20Dom&#233;sticas%202014%20-%20Heladio.xlsx#Recebimentos!A1" TargetMode="External"/><Relationship Id="rId6" Type="http://schemas.openxmlformats.org/officeDocument/2006/relationships/hyperlink" Target="Finan&#231;as%20Dom&#233;sticas%202014%20-%20Heladio.xlsx#Farm&#225;cia!A1" TargetMode="External"/><Relationship Id="rId11" Type="http://schemas.openxmlformats.org/officeDocument/2006/relationships/hyperlink" Target="Finan&#231;as%20Dom&#233;sticas%202014%20-%20Heladio.xlsx#Lazer!A1" TargetMode="External"/><Relationship Id="rId24" Type="http://schemas.openxmlformats.org/officeDocument/2006/relationships/hyperlink" Target="Finan&#231;as%20Dom&#233;sticas%202014%20-%20Heladio.xlsx#Restaurante!A1" TargetMode="External"/><Relationship Id="rId5" Type="http://schemas.openxmlformats.org/officeDocument/2006/relationships/hyperlink" Target="Finan&#231;as%20Dom&#233;sticas%202014%20-%20Heladio.xlsx#Mercado!A1" TargetMode="External"/><Relationship Id="rId15" Type="http://schemas.openxmlformats.org/officeDocument/2006/relationships/hyperlink" Target="Finan&#231;as%20Dom&#233;sticas%202014%20-%20Heladio.xlsx#Ativare!A1" TargetMode="External"/><Relationship Id="rId23" Type="http://schemas.openxmlformats.org/officeDocument/2006/relationships/hyperlink" Target="Finan&#231;as%20Dom&#233;sticas%202014%20-%20Heladio.xlsx#Unimed!A1" TargetMode="External"/><Relationship Id="rId10" Type="http://schemas.openxmlformats.org/officeDocument/2006/relationships/hyperlink" Target="Finan&#231;as%20Dom&#233;sticas%202014%20-%20Heladio.xlsx#Cal&#231;ados!A1" TargetMode="External"/><Relationship Id="rId19" Type="http://schemas.openxmlformats.org/officeDocument/2006/relationships/hyperlink" Target="Finan&#231;as%20Dom&#233;sticas%202014%20-%20Heladio.xlsx#IPTU!A1" TargetMode="External"/><Relationship Id="rId4" Type="http://schemas.openxmlformats.org/officeDocument/2006/relationships/hyperlink" Target="Finan&#231;as%20Dom&#233;sticas%202014%20-%20Heladio.xlsx#Outros!A1" TargetMode="External"/><Relationship Id="rId9" Type="http://schemas.openxmlformats.org/officeDocument/2006/relationships/hyperlink" Target="Finan&#231;as%20Dom&#233;sticas%202014%20-%20Heladio.xlsx#Luz!A1" TargetMode="External"/><Relationship Id="rId14" Type="http://schemas.openxmlformats.org/officeDocument/2006/relationships/hyperlink" Target="Finan&#231;as%20Dom&#233;sticas%202014%20-%20Heladio.xlsx#Confec&#231;&#245;es!A1" TargetMode="External"/><Relationship Id="rId22" Type="http://schemas.openxmlformats.org/officeDocument/2006/relationships/hyperlink" Target="Finan&#231;as%20Dom&#233;sticas%202014%20-%20Heladio.xlsx#D&#237;zimo!A1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Finan&#231;as%20Dom&#233;sticas%202014%20-%20Heladio.xlsx#In&#237;cio!A1" TargetMode="Externa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Finan&#231;as%20Dom&#233;sticas%202014%20-%20Heladio.xlsx#In&#237;cio!A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Finan&#231;as%20Dom&#233;sticas%202014%20-%20Heladio.xlsx#In&#237;cio!A1" TargetMode="Externa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Finan&#231;as%20Dom&#233;sticas%202014%20-%20Heladio.xlsx#In&#237;cio!A1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Finan&#231;as%20Dom&#233;sticas%202014%20-%20Heladio.xlsx#In&#237;cio!A1" TargetMode="Externa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Finan&#231;as%20Dom&#233;sticas%202014%20-%20Heladio.xlsx#In&#237;cio!A1" TargetMode="Externa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Finan&#231;as%20Dom&#233;sticas%202014%20-%20Heladio.xlsx#In&#237;cio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19050</xdr:rowOff>
    </xdr:from>
    <xdr:to>
      <xdr:col>4</xdr:col>
      <xdr:colOff>0</xdr:colOff>
      <xdr:row>8</xdr:row>
      <xdr:rowOff>9525</xdr:rowOff>
    </xdr:to>
    <xdr:sp macro="" textlink="">
      <xdr:nvSpPr>
        <xdr:cNvPr id="6" name="Retângulo de cantos arredondados 5">
          <a:hlinkClick xmlns:r="http://schemas.openxmlformats.org/officeDocument/2006/relationships" r:id="rId1"/>
        </xdr:cNvPr>
        <xdr:cNvSpPr/>
      </xdr:nvSpPr>
      <xdr:spPr>
        <a:xfrm>
          <a:off x="619125" y="10096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Recebimentos</a:t>
          </a:r>
          <a:endParaRPr lang="pt-BR" sz="1100" b="1"/>
        </a:p>
      </xdr:txBody>
    </xdr:sp>
    <xdr:clientData/>
  </xdr:twoCellAnchor>
  <xdr:twoCellAnchor>
    <xdr:from>
      <xdr:col>9</xdr:col>
      <xdr:colOff>9525</xdr:colOff>
      <xdr:row>18</xdr:row>
      <xdr:rowOff>9525</xdr:rowOff>
    </xdr:from>
    <xdr:to>
      <xdr:col>12</xdr:col>
      <xdr:colOff>0</xdr:colOff>
      <xdr:row>20</xdr:row>
      <xdr:rowOff>0</xdr:rowOff>
    </xdr:to>
    <xdr:sp macro="" textlink="">
      <xdr:nvSpPr>
        <xdr:cNvPr id="7" name="Retângulo de cantos arredondados 6">
          <a:hlinkClick xmlns:r="http://schemas.openxmlformats.org/officeDocument/2006/relationships" r:id="rId2"/>
        </xdr:cNvPr>
        <xdr:cNvSpPr/>
      </xdr:nvSpPr>
      <xdr:spPr>
        <a:xfrm>
          <a:off x="5495925" y="290512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Dentista</a:t>
          </a:r>
          <a:endParaRPr lang="pt-BR" sz="1100" b="1"/>
        </a:p>
      </xdr:txBody>
    </xdr:sp>
    <xdr:clientData/>
  </xdr:twoCellAnchor>
  <xdr:twoCellAnchor>
    <xdr:from>
      <xdr:col>9</xdr:col>
      <xdr:colOff>9525</xdr:colOff>
      <xdr:row>6</xdr:row>
      <xdr:rowOff>9525</xdr:rowOff>
    </xdr:from>
    <xdr:to>
      <xdr:col>12</xdr:col>
      <xdr:colOff>0</xdr:colOff>
      <xdr:row>8</xdr:row>
      <xdr:rowOff>0</xdr:rowOff>
    </xdr:to>
    <xdr:sp macro="" textlink="">
      <xdr:nvSpPr>
        <xdr:cNvPr id="8" name="Retângulo de cantos arredondados 7">
          <a:hlinkClick xmlns:r="http://schemas.openxmlformats.org/officeDocument/2006/relationships" r:id="rId3"/>
        </xdr:cNvPr>
        <xdr:cNvSpPr/>
      </xdr:nvSpPr>
      <xdr:spPr>
        <a:xfrm>
          <a:off x="5495925" y="100012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Filho</a:t>
          </a:r>
          <a:endParaRPr lang="pt-BR" sz="1100" b="1"/>
        </a:p>
      </xdr:txBody>
    </xdr:sp>
    <xdr:clientData/>
  </xdr:twoCellAnchor>
  <xdr:twoCellAnchor>
    <xdr:from>
      <xdr:col>0</xdr:col>
      <xdr:colOff>600075</xdr:colOff>
      <xdr:row>15</xdr:row>
      <xdr:rowOff>19050</xdr:rowOff>
    </xdr:from>
    <xdr:to>
      <xdr:col>3</xdr:col>
      <xdr:colOff>590550</xdr:colOff>
      <xdr:row>17</xdr:row>
      <xdr:rowOff>9525</xdr:rowOff>
    </xdr:to>
    <xdr:sp macro="" textlink="">
      <xdr:nvSpPr>
        <xdr:cNvPr id="9" name="Retângulo de cantos arredondados 8">
          <a:hlinkClick xmlns:r="http://schemas.openxmlformats.org/officeDocument/2006/relationships" r:id="rId4"/>
        </xdr:cNvPr>
        <xdr:cNvSpPr/>
      </xdr:nvSpPr>
      <xdr:spPr>
        <a:xfrm>
          <a:off x="600075" y="24574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Outros</a:t>
          </a:r>
          <a:endParaRPr lang="pt-BR" sz="1100" b="1"/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8</xdr:col>
      <xdr:colOff>9525</xdr:colOff>
      <xdr:row>7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/>
        </xdr:cNvPr>
        <xdr:cNvSpPr/>
      </xdr:nvSpPr>
      <xdr:spPr>
        <a:xfrm>
          <a:off x="3067050" y="106680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Mercado</a:t>
          </a:r>
          <a:endParaRPr lang="pt-BR" sz="1100" b="1"/>
        </a:p>
      </xdr:txBody>
    </xdr:sp>
    <xdr:clientData/>
  </xdr:twoCellAnchor>
  <xdr:twoCellAnchor>
    <xdr:from>
      <xdr:col>0</xdr:col>
      <xdr:colOff>600075</xdr:colOff>
      <xdr:row>11</xdr:row>
      <xdr:rowOff>142875</xdr:rowOff>
    </xdr:from>
    <xdr:to>
      <xdr:col>3</xdr:col>
      <xdr:colOff>590550</xdr:colOff>
      <xdr:row>13</xdr:row>
      <xdr:rowOff>133350</xdr:rowOff>
    </xdr:to>
    <xdr:sp macro="" textlink="">
      <xdr:nvSpPr>
        <xdr:cNvPr id="11" name="Retângulo de cantos arredondados 10">
          <a:hlinkClick xmlns:r="http://schemas.openxmlformats.org/officeDocument/2006/relationships" r:id="rId6"/>
        </xdr:cNvPr>
        <xdr:cNvSpPr/>
      </xdr:nvSpPr>
      <xdr:spPr>
        <a:xfrm>
          <a:off x="600075" y="197167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Farmácia</a:t>
          </a:r>
          <a:endParaRPr lang="pt-BR" sz="1100" b="1"/>
        </a:p>
      </xdr:txBody>
    </xdr:sp>
    <xdr:clientData/>
  </xdr:twoCellAnchor>
  <xdr:twoCellAnchor>
    <xdr:from>
      <xdr:col>9</xdr:col>
      <xdr:colOff>9525</xdr:colOff>
      <xdr:row>8</xdr:row>
      <xdr:rowOff>142875</xdr:rowOff>
    </xdr:from>
    <xdr:to>
      <xdr:col>12</xdr:col>
      <xdr:colOff>0</xdr:colOff>
      <xdr:row>10</xdr:row>
      <xdr:rowOff>133350</xdr:rowOff>
    </xdr:to>
    <xdr:sp macro="" textlink="">
      <xdr:nvSpPr>
        <xdr:cNvPr id="12" name="Retângulo de cantos arredondados 11">
          <a:hlinkClick xmlns:r="http://schemas.openxmlformats.org/officeDocument/2006/relationships" r:id="rId7"/>
        </xdr:cNvPr>
        <xdr:cNvSpPr/>
      </xdr:nvSpPr>
      <xdr:spPr>
        <a:xfrm>
          <a:off x="5495925" y="143827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Finciamento</a:t>
          </a:r>
          <a:endParaRPr lang="pt-BR" sz="1100" b="1"/>
        </a:p>
      </xdr:txBody>
    </xdr:sp>
    <xdr:clientData/>
  </xdr:twoCellAnchor>
  <xdr:twoCellAnchor>
    <xdr:from>
      <xdr:col>9</xdr:col>
      <xdr:colOff>9525</xdr:colOff>
      <xdr:row>24</xdr:row>
      <xdr:rowOff>9525</xdr:rowOff>
    </xdr:from>
    <xdr:to>
      <xdr:col>12</xdr:col>
      <xdr:colOff>0</xdr:colOff>
      <xdr:row>26</xdr:row>
      <xdr:rowOff>0</xdr:rowOff>
    </xdr:to>
    <xdr:sp macro="" textlink="">
      <xdr:nvSpPr>
        <xdr:cNvPr id="13" name="Retângulo de cantos arredondados 12">
          <a:hlinkClick xmlns:r="http://schemas.openxmlformats.org/officeDocument/2006/relationships" r:id="rId8"/>
        </xdr:cNvPr>
        <xdr:cNvSpPr/>
      </xdr:nvSpPr>
      <xdr:spPr>
        <a:xfrm>
          <a:off x="5495925" y="381952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Internet</a:t>
          </a:r>
          <a:endParaRPr lang="pt-BR" sz="1100" b="1"/>
        </a:p>
      </xdr:txBody>
    </xdr:sp>
    <xdr:clientData/>
  </xdr:twoCellAnchor>
  <xdr:twoCellAnchor>
    <xdr:from>
      <xdr:col>9</xdr:col>
      <xdr:colOff>0</xdr:colOff>
      <xdr:row>12</xdr:row>
      <xdr:rowOff>19050</xdr:rowOff>
    </xdr:from>
    <xdr:to>
      <xdr:col>11</xdr:col>
      <xdr:colOff>600075</xdr:colOff>
      <xdr:row>14</xdr:row>
      <xdr:rowOff>9525</xdr:rowOff>
    </xdr:to>
    <xdr:sp macro="" textlink="">
      <xdr:nvSpPr>
        <xdr:cNvPr id="14" name="Retângulo de cantos arredondados 13">
          <a:hlinkClick xmlns:r="http://schemas.openxmlformats.org/officeDocument/2006/relationships" r:id="rId9"/>
        </xdr:cNvPr>
        <xdr:cNvSpPr/>
      </xdr:nvSpPr>
      <xdr:spPr>
        <a:xfrm>
          <a:off x="5486400" y="20002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Luz</a:t>
          </a:r>
          <a:endParaRPr lang="pt-BR" sz="1100" b="1"/>
        </a:p>
      </xdr:txBody>
    </xdr:sp>
    <xdr:clientData/>
  </xdr:twoCellAnchor>
  <xdr:twoCellAnchor>
    <xdr:from>
      <xdr:col>5</xdr:col>
      <xdr:colOff>0</xdr:colOff>
      <xdr:row>11</xdr:row>
      <xdr:rowOff>142875</xdr:rowOff>
    </xdr:from>
    <xdr:to>
      <xdr:col>7</xdr:col>
      <xdr:colOff>600075</xdr:colOff>
      <xdr:row>13</xdr:row>
      <xdr:rowOff>133350</xdr:rowOff>
    </xdr:to>
    <xdr:sp macro="" textlink="">
      <xdr:nvSpPr>
        <xdr:cNvPr id="15" name="Retângulo de cantos arredondados 14">
          <a:hlinkClick xmlns:r="http://schemas.openxmlformats.org/officeDocument/2006/relationships" r:id="rId10"/>
        </xdr:cNvPr>
        <xdr:cNvSpPr/>
      </xdr:nvSpPr>
      <xdr:spPr>
        <a:xfrm>
          <a:off x="3048000" y="189547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Calçados</a:t>
          </a:r>
        </a:p>
      </xdr:txBody>
    </xdr:sp>
    <xdr:clientData/>
  </xdr:twoCellAnchor>
  <xdr:twoCellAnchor>
    <xdr:from>
      <xdr:col>5</xdr:col>
      <xdr:colOff>9525</xdr:colOff>
      <xdr:row>24</xdr:row>
      <xdr:rowOff>19050</xdr:rowOff>
    </xdr:from>
    <xdr:to>
      <xdr:col>8</xdr:col>
      <xdr:colOff>0</xdr:colOff>
      <xdr:row>26</xdr:row>
      <xdr:rowOff>9525</xdr:rowOff>
    </xdr:to>
    <xdr:sp macro="" textlink="">
      <xdr:nvSpPr>
        <xdr:cNvPr id="16" name="Retângulo de cantos arredondados 15">
          <a:hlinkClick xmlns:r="http://schemas.openxmlformats.org/officeDocument/2006/relationships" r:id="rId11"/>
        </xdr:cNvPr>
        <xdr:cNvSpPr/>
      </xdr:nvSpPr>
      <xdr:spPr>
        <a:xfrm>
          <a:off x="3057525" y="38290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Lazer</a:t>
          </a:r>
          <a:endParaRPr lang="pt-BR" sz="1100" b="1"/>
        </a:p>
      </xdr:txBody>
    </xdr:sp>
    <xdr:clientData/>
  </xdr:twoCellAnchor>
  <xdr:twoCellAnchor>
    <xdr:from>
      <xdr:col>13</xdr:col>
      <xdr:colOff>9525</xdr:colOff>
      <xdr:row>12</xdr:row>
      <xdr:rowOff>9525</xdr:rowOff>
    </xdr:from>
    <xdr:to>
      <xdr:col>16</xdr:col>
      <xdr:colOff>0</xdr:colOff>
      <xdr:row>14</xdr:row>
      <xdr:rowOff>0</xdr:rowOff>
    </xdr:to>
    <xdr:sp macro="" textlink="">
      <xdr:nvSpPr>
        <xdr:cNvPr id="17" name="Retângulo de cantos arredondados 16">
          <a:hlinkClick xmlns:r="http://schemas.openxmlformats.org/officeDocument/2006/relationships" r:id="rId12"/>
        </xdr:cNvPr>
        <xdr:cNvSpPr/>
      </xdr:nvSpPr>
      <xdr:spPr>
        <a:xfrm>
          <a:off x="7934325" y="191452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Resultado</a:t>
          </a:r>
        </a:p>
      </xdr:txBody>
    </xdr:sp>
    <xdr:clientData/>
  </xdr:twoCellAnchor>
  <xdr:twoCellAnchor>
    <xdr:from>
      <xdr:col>9</xdr:col>
      <xdr:colOff>9525</xdr:colOff>
      <xdr:row>15</xdr:row>
      <xdr:rowOff>38100</xdr:rowOff>
    </xdr:from>
    <xdr:to>
      <xdr:col>12</xdr:col>
      <xdr:colOff>0</xdr:colOff>
      <xdr:row>17</xdr:row>
      <xdr:rowOff>28575</xdr:rowOff>
    </xdr:to>
    <xdr:sp macro="" textlink="">
      <xdr:nvSpPr>
        <xdr:cNvPr id="18" name="Retângulo de cantos arredondados 17">
          <a:hlinkClick xmlns:r="http://schemas.openxmlformats.org/officeDocument/2006/relationships" r:id="rId13"/>
        </xdr:cNvPr>
        <xdr:cNvSpPr/>
      </xdr:nvSpPr>
      <xdr:spPr>
        <a:xfrm>
          <a:off x="5495925" y="247650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Telefone</a:t>
          </a:r>
          <a:endParaRPr lang="pt-BR" sz="1100" b="1"/>
        </a:p>
      </xdr:txBody>
    </xdr:sp>
    <xdr:clientData/>
  </xdr:twoCellAnchor>
  <xdr:twoCellAnchor>
    <xdr:from>
      <xdr:col>5</xdr:col>
      <xdr:colOff>19050</xdr:colOff>
      <xdr:row>14</xdr:row>
      <xdr:rowOff>142875</xdr:rowOff>
    </xdr:from>
    <xdr:to>
      <xdr:col>8</xdr:col>
      <xdr:colOff>9525</xdr:colOff>
      <xdr:row>16</xdr:row>
      <xdr:rowOff>133350</xdr:rowOff>
    </xdr:to>
    <xdr:sp macro="" textlink="">
      <xdr:nvSpPr>
        <xdr:cNvPr id="19" name="Retângulo de cantos arredondados 18">
          <a:hlinkClick xmlns:r="http://schemas.openxmlformats.org/officeDocument/2006/relationships" r:id="rId14"/>
        </xdr:cNvPr>
        <xdr:cNvSpPr/>
      </xdr:nvSpPr>
      <xdr:spPr>
        <a:xfrm>
          <a:off x="3067050" y="235267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Confecções</a:t>
          </a:r>
        </a:p>
      </xdr:txBody>
    </xdr:sp>
    <xdr:clientData/>
  </xdr:twoCellAnchor>
  <xdr:twoCellAnchor>
    <xdr:from>
      <xdr:col>1</xdr:col>
      <xdr:colOff>0</xdr:colOff>
      <xdr:row>24</xdr:row>
      <xdr:rowOff>19050</xdr:rowOff>
    </xdr:from>
    <xdr:to>
      <xdr:col>3</xdr:col>
      <xdr:colOff>600075</xdr:colOff>
      <xdr:row>26</xdr:row>
      <xdr:rowOff>9525</xdr:rowOff>
    </xdr:to>
    <xdr:sp macro="" textlink="">
      <xdr:nvSpPr>
        <xdr:cNvPr id="20" name="Retângulo de cantos arredondados 19">
          <a:hlinkClick xmlns:r="http://schemas.openxmlformats.org/officeDocument/2006/relationships" r:id="rId15"/>
        </xdr:cNvPr>
        <xdr:cNvSpPr/>
      </xdr:nvSpPr>
      <xdr:spPr>
        <a:xfrm>
          <a:off x="609600" y="38290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Empresa</a:t>
          </a:r>
        </a:p>
      </xdr:txBody>
    </xdr:sp>
    <xdr:clientData/>
  </xdr:twoCellAnchor>
  <xdr:twoCellAnchor>
    <xdr:from>
      <xdr:col>13</xdr:col>
      <xdr:colOff>9525</xdr:colOff>
      <xdr:row>15</xdr:row>
      <xdr:rowOff>19050</xdr:rowOff>
    </xdr:from>
    <xdr:to>
      <xdr:col>16</xdr:col>
      <xdr:colOff>0</xdr:colOff>
      <xdr:row>17</xdr:row>
      <xdr:rowOff>9525</xdr:rowOff>
    </xdr:to>
    <xdr:sp macro="" textlink="">
      <xdr:nvSpPr>
        <xdr:cNvPr id="21" name="Retângulo de cantos arredondados 20">
          <a:hlinkClick xmlns:r="http://schemas.openxmlformats.org/officeDocument/2006/relationships" r:id="rId16"/>
        </xdr:cNvPr>
        <xdr:cNvSpPr/>
      </xdr:nvSpPr>
      <xdr:spPr>
        <a:xfrm>
          <a:off x="7934325" y="23812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 b="1"/>
        </a:p>
      </xdr:txBody>
    </xdr:sp>
    <xdr:clientData/>
  </xdr:twoCellAnchor>
  <xdr:twoCellAnchor>
    <xdr:from>
      <xdr:col>13</xdr:col>
      <xdr:colOff>0</xdr:colOff>
      <xdr:row>6</xdr:row>
      <xdr:rowOff>19050</xdr:rowOff>
    </xdr:from>
    <xdr:to>
      <xdr:col>15</xdr:col>
      <xdr:colOff>600075</xdr:colOff>
      <xdr:row>8</xdr:row>
      <xdr:rowOff>9525</xdr:rowOff>
    </xdr:to>
    <xdr:sp macro="" textlink="">
      <xdr:nvSpPr>
        <xdr:cNvPr id="22" name="Retângulo de cantos arredondados 21">
          <a:hlinkClick xmlns:r="http://schemas.openxmlformats.org/officeDocument/2006/relationships" r:id="rId17"/>
        </xdr:cNvPr>
        <xdr:cNvSpPr/>
      </xdr:nvSpPr>
      <xdr:spPr>
        <a:xfrm>
          <a:off x="7924800" y="10858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TV </a:t>
          </a:r>
          <a:r>
            <a:rPr lang="pt-BR" sz="1400" b="1" baseline="0"/>
            <a:t>Cabo</a:t>
          </a:r>
          <a:endParaRPr lang="pt-BR" sz="1100" b="1"/>
        </a:p>
      </xdr:txBody>
    </xdr:sp>
    <xdr:clientData/>
  </xdr:twoCellAnchor>
  <xdr:twoCellAnchor>
    <xdr:from>
      <xdr:col>0</xdr:col>
      <xdr:colOff>600075</xdr:colOff>
      <xdr:row>18</xdr:row>
      <xdr:rowOff>9525</xdr:rowOff>
    </xdr:from>
    <xdr:to>
      <xdr:col>3</xdr:col>
      <xdr:colOff>590550</xdr:colOff>
      <xdr:row>20</xdr:row>
      <xdr:rowOff>0</xdr:rowOff>
    </xdr:to>
    <xdr:sp macro="" textlink="">
      <xdr:nvSpPr>
        <xdr:cNvPr id="23" name="Retângulo de cantos arredondados 22">
          <a:hlinkClick xmlns:r="http://schemas.openxmlformats.org/officeDocument/2006/relationships" r:id="rId18"/>
        </xdr:cNvPr>
        <xdr:cNvSpPr/>
      </xdr:nvSpPr>
      <xdr:spPr>
        <a:xfrm>
          <a:off x="600075" y="290512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Carro</a:t>
          </a:r>
          <a:endParaRPr lang="pt-BR" sz="1100" b="1"/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7</xdr:col>
      <xdr:colOff>600075</xdr:colOff>
      <xdr:row>23</xdr:row>
      <xdr:rowOff>9525</xdr:rowOff>
    </xdr:to>
    <xdr:sp macro="" textlink="">
      <xdr:nvSpPr>
        <xdr:cNvPr id="24" name="Retângulo de cantos arredondados 23">
          <a:hlinkClick xmlns:r="http://schemas.openxmlformats.org/officeDocument/2006/relationships" r:id="rId19"/>
        </xdr:cNvPr>
        <xdr:cNvSpPr/>
      </xdr:nvSpPr>
      <xdr:spPr>
        <a:xfrm>
          <a:off x="3048000" y="33718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IPTU</a:t>
          </a:r>
          <a:endParaRPr lang="pt-BR" sz="1100" b="1"/>
        </a:p>
      </xdr:txBody>
    </xdr:sp>
    <xdr:clientData/>
  </xdr:twoCellAnchor>
  <xdr:twoCellAnchor>
    <xdr:from>
      <xdr:col>13</xdr:col>
      <xdr:colOff>9525</xdr:colOff>
      <xdr:row>18</xdr:row>
      <xdr:rowOff>19050</xdr:rowOff>
    </xdr:from>
    <xdr:to>
      <xdr:col>16</xdr:col>
      <xdr:colOff>0</xdr:colOff>
      <xdr:row>20</xdr:row>
      <xdr:rowOff>9525</xdr:rowOff>
    </xdr:to>
    <xdr:sp macro="" textlink="">
      <xdr:nvSpPr>
        <xdr:cNvPr id="25" name="Retângulo de cantos arredondados 24">
          <a:hlinkClick xmlns:r="http://schemas.openxmlformats.org/officeDocument/2006/relationships" r:id="rId16"/>
        </xdr:cNvPr>
        <xdr:cNvSpPr/>
      </xdr:nvSpPr>
      <xdr:spPr>
        <a:xfrm>
          <a:off x="7934325" y="28384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 b="1"/>
        </a:p>
      </xdr:txBody>
    </xdr:sp>
    <xdr:clientData/>
  </xdr:twoCellAnchor>
  <xdr:twoCellAnchor>
    <xdr:from>
      <xdr:col>4</xdr:col>
      <xdr:colOff>600075</xdr:colOff>
      <xdr:row>18</xdr:row>
      <xdr:rowOff>0</xdr:rowOff>
    </xdr:from>
    <xdr:to>
      <xdr:col>7</xdr:col>
      <xdr:colOff>590550</xdr:colOff>
      <xdr:row>19</xdr:row>
      <xdr:rowOff>142875</xdr:rowOff>
    </xdr:to>
    <xdr:sp macro="" textlink="">
      <xdr:nvSpPr>
        <xdr:cNvPr id="26" name="Retângulo de cantos arredondados 25">
          <a:hlinkClick xmlns:r="http://schemas.openxmlformats.org/officeDocument/2006/relationships" r:id="rId20"/>
        </xdr:cNvPr>
        <xdr:cNvSpPr/>
      </xdr:nvSpPr>
      <xdr:spPr>
        <a:xfrm>
          <a:off x="3038475" y="289560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Condomínio</a:t>
          </a:r>
          <a:endParaRPr lang="pt-BR" sz="1100" b="1"/>
        </a:p>
      </xdr:txBody>
    </xdr:sp>
    <xdr:clientData/>
  </xdr:twoCellAnchor>
  <xdr:twoCellAnchor>
    <xdr:from>
      <xdr:col>0</xdr:col>
      <xdr:colOff>600075</xdr:colOff>
      <xdr:row>21</xdr:row>
      <xdr:rowOff>19050</xdr:rowOff>
    </xdr:from>
    <xdr:to>
      <xdr:col>3</xdr:col>
      <xdr:colOff>590550</xdr:colOff>
      <xdr:row>23</xdr:row>
      <xdr:rowOff>9525</xdr:rowOff>
    </xdr:to>
    <xdr:sp macro="" textlink="">
      <xdr:nvSpPr>
        <xdr:cNvPr id="27" name="Retângulo de cantos arredondados 26">
          <a:hlinkClick xmlns:r="http://schemas.openxmlformats.org/officeDocument/2006/relationships" r:id="rId21"/>
        </xdr:cNvPr>
        <xdr:cNvSpPr/>
      </xdr:nvSpPr>
      <xdr:spPr>
        <a:xfrm>
          <a:off x="600075" y="33718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Moto</a:t>
          </a:r>
          <a:endParaRPr lang="pt-BR" sz="1100" b="1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11</xdr:col>
      <xdr:colOff>600075</xdr:colOff>
      <xdr:row>22</xdr:row>
      <xdr:rowOff>142875</xdr:rowOff>
    </xdr:to>
    <xdr:sp macro="" textlink="">
      <xdr:nvSpPr>
        <xdr:cNvPr id="28" name="Retângulo de cantos arredondados 27">
          <a:hlinkClick xmlns:r="http://schemas.openxmlformats.org/officeDocument/2006/relationships" r:id="rId22"/>
        </xdr:cNvPr>
        <xdr:cNvSpPr/>
      </xdr:nvSpPr>
      <xdr:spPr>
        <a:xfrm>
          <a:off x="5486400" y="327660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Dízimo</a:t>
          </a:r>
          <a:endParaRPr lang="pt-BR" sz="1100" b="1"/>
        </a:p>
      </xdr:txBody>
    </xdr:sp>
    <xdr:clientData/>
  </xdr:twoCellAnchor>
  <xdr:twoCellAnchor>
    <xdr:from>
      <xdr:col>13</xdr:col>
      <xdr:colOff>9525</xdr:colOff>
      <xdr:row>21</xdr:row>
      <xdr:rowOff>9525</xdr:rowOff>
    </xdr:from>
    <xdr:to>
      <xdr:col>16</xdr:col>
      <xdr:colOff>0</xdr:colOff>
      <xdr:row>23</xdr:row>
      <xdr:rowOff>0</xdr:rowOff>
    </xdr:to>
    <xdr:sp macro="" textlink="">
      <xdr:nvSpPr>
        <xdr:cNvPr id="29" name="Retângulo de cantos arredondados 28">
          <a:hlinkClick xmlns:r="http://schemas.openxmlformats.org/officeDocument/2006/relationships" r:id="rId16"/>
        </xdr:cNvPr>
        <xdr:cNvSpPr/>
      </xdr:nvSpPr>
      <xdr:spPr>
        <a:xfrm>
          <a:off x="7934325" y="3286125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 b="1"/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7</xdr:col>
      <xdr:colOff>600075</xdr:colOff>
      <xdr:row>11</xdr:row>
      <xdr:rowOff>9525</xdr:rowOff>
    </xdr:to>
    <xdr:sp macro="" textlink="">
      <xdr:nvSpPr>
        <xdr:cNvPr id="30" name="Retângulo de cantos arredondados 29">
          <a:hlinkClick xmlns:r="http://schemas.openxmlformats.org/officeDocument/2006/relationships" r:id="rId23"/>
        </xdr:cNvPr>
        <xdr:cNvSpPr/>
      </xdr:nvSpPr>
      <xdr:spPr>
        <a:xfrm>
          <a:off x="3048000" y="154305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Unimed</a:t>
          </a:r>
          <a:endParaRPr lang="pt-BR" sz="1100" b="1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600075</xdr:colOff>
      <xdr:row>10</xdr:row>
      <xdr:rowOff>142875</xdr:rowOff>
    </xdr:to>
    <xdr:sp macro="" textlink="">
      <xdr:nvSpPr>
        <xdr:cNvPr id="31" name="Retângulo de cantos arredondados 30">
          <a:hlinkClick xmlns:r="http://schemas.openxmlformats.org/officeDocument/2006/relationships" r:id="rId24"/>
        </xdr:cNvPr>
        <xdr:cNvSpPr/>
      </xdr:nvSpPr>
      <xdr:spPr>
        <a:xfrm>
          <a:off x="609600" y="1524000"/>
          <a:ext cx="1819275" cy="2952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Restaurante</a:t>
          </a:r>
          <a:endParaRPr lang="pt-BR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536494</xdr:colOff>
      <xdr:row>0</xdr:row>
      <xdr:rowOff>286537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36494" cy="28653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536494</xdr:colOff>
      <xdr:row>0</xdr:row>
      <xdr:rowOff>286537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36494" cy="286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542925</xdr:colOff>
      <xdr:row>0</xdr:row>
      <xdr:rowOff>295275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28575" y="28575"/>
          <a:ext cx="514350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536494</xdr:colOff>
      <xdr:row>0</xdr:row>
      <xdr:rowOff>286537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36494" cy="28653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536494</xdr:colOff>
      <xdr:row>0</xdr:row>
      <xdr:rowOff>286537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36494" cy="28653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536494</xdr:colOff>
      <xdr:row>0</xdr:row>
      <xdr:rowOff>286537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36494" cy="28653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536494</xdr:colOff>
      <xdr:row>0</xdr:row>
      <xdr:rowOff>286537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36494" cy="286537"/>
        </a:xfrm>
        <a:prstGeom prst="rect">
          <a:avLst/>
        </a:prstGeom>
      </xdr:spPr>
    </xdr:pic>
    <xdr:clientData/>
  </xdr:twoCellAnchor>
  <xdr:twoCellAnchor>
    <xdr:from>
      <xdr:col>5</xdr:col>
      <xdr:colOff>180975</xdr:colOff>
      <xdr:row>0</xdr:row>
      <xdr:rowOff>109538</xdr:rowOff>
    </xdr:from>
    <xdr:to>
      <xdr:col>14</xdr:col>
      <xdr:colOff>352425</xdr:colOff>
      <xdr:row>9</xdr:row>
      <xdr:rowOff>190501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238126</xdr:colOff>
      <xdr:row>10</xdr:row>
      <xdr:rowOff>9526</xdr:rowOff>
    </xdr:from>
    <xdr:to>
      <xdr:col>14</xdr:col>
      <xdr:colOff>285750</xdr:colOff>
      <xdr:row>18</xdr:row>
      <xdr:rowOff>57151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22</xdr:row>
      <xdr:rowOff>47625</xdr:rowOff>
    </xdr:from>
    <xdr:to>
      <xdr:col>14</xdr:col>
      <xdr:colOff>304800</xdr:colOff>
      <xdr:row>45</xdr:row>
      <xdr:rowOff>47625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6" name="Seta para a esquerda 5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571500</xdr:colOff>
      <xdr:row>0</xdr:row>
      <xdr:rowOff>266700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57150" y="0"/>
          <a:ext cx="514350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266700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0" y="0"/>
          <a:ext cx="514350" cy="2667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72"/>
  <sheetViews>
    <sheetView showGridLines="0" tabSelected="1" workbookViewId="0">
      <selection activeCell="A4" sqref="A4"/>
    </sheetView>
  </sheetViews>
  <sheetFormatPr defaultRowHeight="12.75" x14ac:dyDescent="0.2"/>
  <sheetData>
    <row r="1" spans="1:13" s="3" customFormat="1" ht="15" customHeight="1" x14ac:dyDescent="0.25">
      <c r="B1" s="4" t="s">
        <v>16</v>
      </c>
      <c r="H1" s="4" t="s">
        <v>17</v>
      </c>
    </row>
    <row r="2" spans="1:13" s="3" customFormat="1" ht="15" customHeight="1" x14ac:dyDescent="0.25">
      <c r="B2" s="4" t="s">
        <v>18</v>
      </c>
      <c r="C2" s="9"/>
      <c r="H2" s="4" t="s">
        <v>19</v>
      </c>
      <c r="M2" s="4" t="s">
        <v>20</v>
      </c>
    </row>
    <row r="3" spans="1:13" ht="12" customHeight="1" thickBot="1" x14ac:dyDescent="0.25"/>
    <row r="4" spans="1:13" ht="18" customHeight="1" thickTop="1" thickBot="1" x14ac:dyDescent="0.25">
      <c r="A4" s="112">
        <v>2017</v>
      </c>
    </row>
    <row r="5" spans="1:13" ht="12" customHeight="1" thickTop="1" x14ac:dyDescent="0.2"/>
    <row r="6" spans="1:13" ht="12" customHeight="1" x14ac:dyDescent="0.2"/>
    <row r="7" spans="1:13" ht="12" customHeight="1" x14ac:dyDescent="0.2"/>
    <row r="8" spans="1:13" ht="12" customHeight="1" x14ac:dyDescent="0.2"/>
    <row r="9" spans="1:13" ht="12" customHeight="1" x14ac:dyDescent="0.3">
      <c r="G9" s="5"/>
    </row>
    <row r="10" spans="1:13" ht="12" customHeight="1" x14ac:dyDescent="0.2"/>
    <row r="11" spans="1:13" ht="12" customHeight="1" x14ac:dyDescent="0.2"/>
    <row r="12" spans="1:13" ht="12" customHeight="1" x14ac:dyDescent="0.2"/>
    <row r="13" spans="1:13" ht="12" customHeight="1" x14ac:dyDescent="0.2"/>
    <row r="14" spans="1:13" ht="12" customHeight="1" x14ac:dyDescent="0.2"/>
    <row r="15" spans="1:13" ht="12" customHeight="1" x14ac:dyDescent="0.2"/>
    <row r="16" spans="1:13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AJ60"/>
  <sheetViews>
    <sheetView showGridLines="0" workbookViewId="0">
      <selection activeCell="P11" sqref="P11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33</v>
      </c>
      <c r="B1" s="154"/>
      <c r="C1" s="154"/>
      <c r="D1" s="154"/>
      <c r="E1" s="155"/>
      <c r="AD1" s="156" t="s">
        <v>106</v>
      </c>
      <c r="AE1" s="156"/>
      <c r="AF1" s="156"/>
      <c r="AG1" s="129">
        <v>104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0"/>
      <c r="E10" s="10"/>
      <c r="F10" s="11"/>
      <c r="G10" s="11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0"/>
      <c r="E11" s="10"/>
      <c r="F11" s="11"/>
      <c r="G11" s="11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0"/>
      <c r="E12" s="10"/>
      <c r="F12" s="11"/>
      <c r="G12" s="11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0"/>
      <c r="E13" s="10"/>
      <c r="F13" s="11"/>
      <c r="G13" s="11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0"/>
      <c r="E14" s="10"/>
      <c r="F14" s="11"/>
      <c r="G14" s="11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0"/>
      <c r="E15" s="10"/>
      <c r="F15" s="11"/>
      <c r="G15" s="11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13" priority="1" operator="greaterThan">
      <formula>104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AJ60"/>
  <sheetViews>
    <sheetView showGridLines="0" workbookViewId="0">
      <selection activeCell="Y10" sqref="Y10"/>
    </sheetView>
  </sheetViews>
  <sheetFormatPr defaultRowHeight="12.75" x14ac:dyDescent="0.2"/>
  <cols>
    <col min="1" max="1" width="9.7109375" customWidth="1"/>
    <col min="2" max="2" width="6.7109375" customWidth="1"/>
    <col min="3" max="8" width="4.7109375" customWidth="1"/>
    <col min="9" max="9" width="5.7109375" customWidth="1"/>
    <col min="10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34</v>
      </c>
      <c r="B1" s="154"/>
      <c r="C1" s="154"/>
      <c r="D1" s="154"/>
      <c r="E1" s="155"/>
      <c r="AD1" s="156" t="s">
        <v>106</v>
      </c>
      <c r="AE1" s="156"/>
      <c r="AF1" s="156"/>
      <c r="AG1" s="129">
        <v>100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46"/>
      <c r="C11" s="46"/>
      <c r="D11" s="46"/>
      <c r="E11" s="46"/>
      <c r="F11" s="46"/>
      <c r="G11" s="46"/>
      <c r="H11" s="46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46"/>
      <c r="C12" s="46"/>
      <c r="D12" s="46"/>
      <c r="E12" s="46"/>
      <c r="F12" s="46"/>
      <c r="G12" s="46"/>
      <c r="H12" s="46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46"/>
      <c r="C13" s="46"/>
      <c r="D13" s="46"/>
      <c r="E13" s="46"/>
      <c r="F13" s="46"/>
      <c r="G13" s="46"/>
      <c r="H13" s="46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46"/>
      <c r="C14" s="74"/>
      <c r="D14" s="46"/>
      <c r="E14" s="46"/>
      <c r="F14" s="46"/>
      <c r="G14" s="46"/>
      <c r="H14" s="46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46"/>
      <c r="C15" s="74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48"/>
      <c r="C16" s="48"/>
      <c r="D16" s="48"/>
      <c r="E16" s="48"/>
      <c r="F16" s="48"/>
      <c r="G16" s="48"/>
      <c r="H16" s="48"/>
      <c r="I16" s="48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12" priority="1" operator="greaterThan">
      <formula>100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AJ60"/>
  <sheetViews>
    <sheetView showGridLines="0" workbookViewId="0">
      <selection activeCell="M7" sqref="M7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35</v>
      </c>
      <c r="B1" s="154"/>
      <c r="C1" s="154"/>
      <c r="D1" s="154"/>
      <c r="E1" s="155"/>
      <c r="AD1" s="156" t="s">
        <v>106</v>
      </c>
      <c r="AE1" s="156"/>
      <c r="AF1" s="156"/>
      <c r="AG1" s="129">
        <v>70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1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1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1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1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1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1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11" priority="1" operator="greaterThan">
      <formula>70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AJ60"/>
  <sheetViews>
    <sheetView showGridLines="0" workbookViewId="0">
      <selection activeCell="X11" sqref="X11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36</v>
      </c>
      <c r="B1" s="160"/>
      <c r="C1" s="160"/>
      <c r="D1" s="160"/>
      <c r="E1" s="161"/>
      <c r="AD1" s="156" t="s">
        <v>106</v>
      </c>
      <c r="AE1" s="156"/>
      <c r="AF1" s="156"/>
      <c r="AG1" s="129">
        <v>200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7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7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7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7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7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73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73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73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73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73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73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10" priority="1" operator="greaterThan">
      <formula>200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X60"/>
  <sheetViews>
    <sheetView showGridLines="0" workbookViewId="0">
      <selection activeCell="L12" sqref="L12"/>
    </sheetView>
  </sheetViews>
  <sheetFormatPr defaultRowHeight="12.75" x14ac:dyDescent="0.2"/>
  <cols>
    <col min="1" max="1" width="9.7109375" customWidth="1"/>
    <col min="2" max="2" width="12.42578125" bestFit="1" customWidth="1"/>
    <col min="3" max="3" width="8.85546875" bestFit="1" customWidth="1"/>
    <col min="4" max="5" width="6.42578125" bestFit="1" customWidth="1"/>
    <col min="6" max="6" width="8.7109375" bestFit="1" customWidth="1"/>
    <col min="7" max="7" width="10.5703125" bestFit="1" customWidth="1"/>
    <col min="8" max="9" width="15" bestFit="1" customWidth="1"/>
    <col min="10" max="10" width="6.140625" customWidth="1"/>
    <col min="11" max="20" width="4.7109375" customWidth="1"/>
    <col min="21" max="22" width="7.85546875" customWidth="1"/>
    <col min="23" max="23" width="7.5703125" customWidth="1"/>
    <col min="24" max="24" width="8.42578125" customWidth="1"/>
  </cols>
  <sheetData>
    <row r="1" spans="1:24" ht="24" customHeight="1" thickBot="1" x14ac:dyDescent="0.25">
      <c r="A1" s="162" t="s">
        <v>37</v>
      </c>
      <c r="B1" s="163"/>
      <c r="C1" s="163"/>
      <c r="D1" s="163"/>
      <c r="E1" s="164"/>
      <c r="R1" s="156" t="s">
        <v>106</v>
      </c>
      <c r="S1" s="156"/>
      <c r="T1" s="156"/>
      <c r="U1" s="129">
        <v>1500</v>
      </c>
    </row>
    <row r="2" spans="1:24" ht="22.5" customHeight="1" thickBot="1" x14ac:dyDescent="0.3">
      <c r="A2" s="8" t="s">
        <v>21</v>
      </c>
      <c r="B2" s="165">
        <v>2014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7"/>
    </row>
    <row r="3" spans="1:24" ht="14.1" customHeight="1" x14ac:dyDescent="0.2">
      <c r="A3" s="22" t="s">
        <v>22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45</v>
      </c>
      <c r="G3" s="7" t="s">
        <v>44</v>
      </c>
      <c r="H3" s="7" t="s">
        <v>46</v>
      </c>
      <c r="I3" s="7" t="s">
        <v>43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19" t="s">
        <v>0</v>
      </c>
      <c r="V3" s="20" t="s">
        <v>2</v>
      </c>
      <c r="W3" s="21" t="s">
        <v>25</v>
      </c>
      <c r="X3" s="21" t="s">
        <v>26</v>
      </c>
    </row>
    <row r="4" spans="1:24" ht="20.100000000000001" customHeight="1" x14ac:dyDescent="0.2">
      <c r="A4" s="23" t="s">
        <v>3</v>
      </c>
      <c r="B4" s="41"/>
      <c r="C4" s="42"/>
      <c r="D4" s="42"/>
      <c r="E4" s="42"/>
      <c r="F4" s="42"/>
      <c r="G4" s="42"/>
      <c r="H4" s="42"/>
      <c r="I4" s="4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4">
        <f t="shared" ref="U4:U15" si="0">SUM(B4:T4)</f>
        <v>0</v>
      </c>
      <c r="V4" s="15">
        <f>SUM(B4:T4)/31</f>
        <v>0</v>
      </c>
      <c r="W4" s="33" t="e">
        <f>U4/Resultados!C4</f>
        <v>#DIV/0!</v>
      </c>
      <c r="X4" s="33" t="e">
        <f>U4/Resultados!B4</f>
        <v>#DIV/0!</v>
      </c>
    </row>
    <row r="5" spans="1:24" ht="20.100000000000001" customHeight="1" x14ac:dyDescent="0.2">
      <c r="A5" s="23" t="s">
        <v>4</v>
      </c>
      <c r="B5" s="41"/>
      <c r="C5" s="42"/>
      <c r="D5" s="42"/>
      <c r="E5" s="42"/>
      <c r="F5" s="42"/>
      <c r="G5" s="42"/>
      <c r="H5" s="42"/>
      <c r="I5" s="4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4">
        <f t="shared" si="0"/>
        <v>0</v>
      </c>
      <c r="V5" s="15">
        <f t="shared" ref="V5:V15" si="1">SUM(B5:T5)/31</f>
        <v>0</v>
      </c>
      <c r="W5" s="33" t="e">
        <f>U5/Resultados!C5</f>
        <v>#DIV/0!</v>
      </c>
      <c r="X5" s="33" t="e">
        <f>U5/Resultados!B5</f>
        <v>#DIV/0!</v>
      </c>
    </row>
    <row r="6" spans="1:24" ht="20.100000000000001" customHeight="1" x14ac:dyDescent="0.2">
      <c r="A6" s="23" t="s">
        <v>5</v>
      </c>
      <c r="B6" s="41"/>
      <c r="C6" s="41"/>
      <c r="D6" s="42"/>
      <c r="E6" s="42"/>
      <c r="F6" s="42"/>
      <c r="G6" s="42"/>
      <c r="H6" s="42"/>
      <c r="I6" s="4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4">
        <f t="shared" si="0"/>
        <v>0</v>
      </c>
      <c r="V6" s="15">
        <f t="shared" si="1"/>
        <v>0</v>
      </c>
      <c r="W6" s="33" t="e">
        <f>U6/Resultados!C6</f>
        <v>#DIV/0!</v>
      </c>
      <c r="X6" s="33" t="e">
        <f>U6/Resultados!B6</f>
        <v>#DIV/0!</v>
      </c>
    </row>
    <row r="7" spans="1:24" ht="20.100000000000001" customHeight="1" x14ac:dyDescent="0.2">
      <c r="A7" s="23" t="s">
        <v>6</v>
      </c>
      <c r="B7" s="41"/>
      <c r="C7" s="42"/>
      <c r="D7" s="42"/>
      <c r="E7" s="42"/>
      <c r="F7" s="42"/>
      <c r="G7" s="42"/>
      <c r="H7" s="42"/>
      <c r="I7" s="4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4">
        <f t="shared" si="0"/>
        <v>0</v>
      </c>
      <c r="V7" s="15">
        <f t="shared" si="1"/>
        <v>0</v>
      </c>
      <c r="W7" s="33" t="e">
        <f>U7/Resultados!C7</f>
        <v>#DIV/0!</v>
      </c>
      <c r="X7" s="33" t="e">
        <f>U7/Resultados!B7</f>
        <v>#DIV/0!</v>
      </c>
    </row>
    <row r="8" spans="1:24" ht="20.100000000000001" customHeight="1" x14ac:dyDescent="0.2">
      <c r="A8" s="23" t="s">
        <v>7</v>
      </c>
      <c r="B8" s="41"/>
      <c r="C8" s="42"/>
      <c r="D8" s="42"/>
      <c r="E8" s="42"/>
      <c r="F8" s="42"/>
      <c r="G8" s="42"/>
      <c r="H8" s="42"/>
      <c r="I8" s="4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4">
        <f t="shared" si="0"/>
        <v>0</v>
      </c>
      <c r="V8" s="15">
        <f t="shared" si="1"/>
        <v>0</v>
      </c>
      <c r="W8" s="33" t="e">
        <f>U8/Resultados!C8</f>
        <v>#DIV/0!</v>
      </c>
      <c r="X8" s="33" t="e">
        <f>U8/Resultados!B8</f>
        <v>#DIV/0!</v>
      </c>
    </row>
    <row r="9" spans="1:24" ht="20.100000000000001" customHeight="1" x14ac:dyDescent="0.2">
      <c r="A9" s="23" t="s">
        <v>8</v>
      </c>
      <c r="B9" s="41"/>
      <c r="C9" s="42"/>
      <c r="D9" s="42"/>
      <c r="E9" s="42"/>
      <c r="F9" s="42"/>
      <c r="G9" s="42"/>
      <c r="H9" s="42"/>
      <c r="I9" s="4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2">
        <f t="shared" si="0"/>
        <v>0</v>
      </c>
      <c r="V9" s="15">
        <f t="shared" si="1"/>
        <v>0</v>
      </c>
      <c r="W9" s="33" t="e">
        <f>U9/Resultados!C9</f>
        <v>#DIV/0!</v>
      </c>
      <c r="X9" s="33" t="e">
        <f>U9/Resultados!B9</f>
        <v>#DIV/0!</v>
      </c>
    </row>
    <row r="10" spans="1:24" ht="20.100000000000001" customHeight="1" x14ac:dyDescent="0.2">
      <c r="A10" s="23" t="s">
        <v>9</v>
      </c>
      <c r="B10" s="41"/>
      <c r="C10" s="42"/>
      <c r="D10" s="41"/>
      <c r="E10" s="41"/>
      <c r="F10" s="41"/>
      <c r="G10" s="41"/>
      <c r="H10" s="41"/>
      <c r="I10" s="4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4">
        <f t="shared" si="0"/>
        <v>0</v>
      </c>
      <c r="V10" s="15">
        <f t="shared" si="1"/>
        <v>0</v>
      </c>
      <c r="W10" s="33" t="e">
        <f>U10/Resultados!C10</f>
        <v>#DIV/0!</v>
      </c>
      <c r="X10" s="33" t="e">
        <f>U10/Resultados!B10</f>
        <v>#DIV/0!</v>
      </c>
    </row>
    <row r="11" spans="1:24" ht="20.100000000000001" customHeight="1" x14ac:dyDescent="0.2">
      <c r="A11" s="23" t="s">
        <v>10</v>
      </c>
      <c r="B11" s="41"/>
      <c r="C11" s="42"/>
      <c r="D11" s="41"/>
      <c r="E11" s="41"/>
      <c r="F11" s="41"/>
      <c r="G11" s="41"/>
      <c r="H11" s="41"/>
      <c r="I11" s="4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4">
        <f t="shared" si="0"/>
        <v>0</v>
      </c>
      <c r="V11" s="15">
        <f t="shared" si="1"/>
        <v>0</v>
      </c>
      <c r="W11" s="33" t="e">
        <f>U11/Resultados!C11</f>
        <v>#DIV/0!</v>
      </c>
      <c r="X11" s="33" t="e">
        <f>U11/Resultados!B11</f>
        <v>#DIV/0!</v>
      </c>
    </row>
    <row r="12" spans="1:24" ht="20.100000000000001" customHeight="1" x14ac:dyDescent="0.2">
      <c r="A12" s="23" t="s">
        <v>11</v>
      </c>
      <c r="B12" s="41"/>
      <c r="C12" s="42"/>
      <c r="D12" s="41"/>
      <c r="E12" s="41"/>
      <c r="F12" s="41"/>
      <c r="G12" s="41"/>
      <c r="H12" s="41"/>
      <c r="I12" s="4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4">
        <f t="shared" si="0"/>
        <v>0</v>
      </c>
      <c r="V12" s="15">
        <f t="shared" si="1"/>
        <v>0</v>
      </c>
      <c r="W12" s="33" t="e">
        <f>U12/Resultados!C12</f>
        <v>#DIV/0!</v>
      </c>
      <c r="X12" s="33" t="e">
        <f>U12/Resultados!B12</f>
        <v>#DIV/0!</v>
      </c>
    </row>
    <row r="13" spans="1:24" ht="20.100000000000001" customHeight="1" x14ac:dyDescent="0.2">
      <c r="A13" s="23" t="s">
        <v>12</v>
      </c>
      <c r="B13" s="41"/>
      <c r="C13" s="42"/>
      <c r="D13" s="41"/>
      <c r="E13" s="41"/>
      <c r="F13" s="41"/>
      <c r="G13" s="41"/>
      <c r="H13" s="41"/>
      <c r="I13" s="4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4">
        <f t="shared" si="0"/>
        <v>0</v>
      </c>
      <c r="V13" s="15">
        <f t="shared" si="1"/>
        <v>0</v>
      </c>
      <c r="W13" s="33" t="e">
        <f>U13/Resultados!C13</f>
        <v>#DIV/0!</v>
      </c>
      <c r="X13" s="33" t="e">
        <f>U13/Resultados!B13</f>
        <v>#DIV/0!</v>
      </c>
    </row>
    <row r="14" spans="1:24" ht="20.100000000000001" customHeight="1" x14ac:dyDescent="0.2">
      <c r="A14" s="23" t="s">
        <v>13</v>
      </c>
      <c r="B14" s="41"/>
      <c r="C14" s="42"/>
      <c r="D14" s="41"/>
      <c r="E14" s="41"/>
      <c r="F14" s="41"/>
      <c r="G14" s="41"/>
      <c r="H14" s="41"/>
      <c r="I14" s="4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4">
        <f t="shared" si="0"/>
        <v>0</v>
      </c>
      <c r="V14" s="15">
        <f t="shared" si="1"/>
        <v>0</v>
      </c>
      <c r="W14" s="33" t="e">
        <f>U14/Resultados!C14</f>
        <v>#DIV/0!</v>
      </c>
      <c r="X14" s="33" t="e">
        <f>U14/Resultados!B14</f>
        <v>#DIV/0!</v>
      </c>
    </row>
    <row r="15" spans="1:24" ht="20.100000000000001" customHeight="1" x14ac:dyDescent="0.2">
      <c r="A15" s="23" t="s">
        <v>14</v>
      </c>
      <c r="B15" s="41"/>
      <c r="C15" s="42"/>
      <c r="D15" s="41"/>
      <c r="E15" s="41"/>
      <c r="F15" s="41"/>
      <c r="G15" s="41"/>
      <c r="H15" s="41"/>
      <c r="I15" s="4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4">
        <f t="shared" si="0"/>
        <v>0</v>
      </c>
      <c r="V15" s="15">
        <f t="shared" si="1"/>
        <v>0</v>
      </c>
      <c r="W15" s="33" t="e">
        <f>U15/Resultados!C15</f>
        <v>#DIV/0!</v>
      </c>
      <c r="X15" s="33" t="e">
        <f>U15/Resultados!B15</f>
        <v>#DIV/0!</v>
      </c>
    </row>
    <row r="16" spans="1:24" ht="18" customHeight="1" thickBot="1" x14ac:dyDescent="0.25">
      <c r="A16" s="6"/>
      <c r="B16" s="43"/>
      <c r="C16" s="43"/>
      <c r="D16" s="43"/>
      <c r="E16" s="43"/>
      <c r="F16" s="43"/>
      <c r="G16" s="43"/>
      <c r="H16" s="43"/>
      <c r="I16" s="4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7"/>
      <c r="V16" s="15"/>
      <c r="W16" s="16"/>
      <c r="X16" s="33"/>
    </row>
    <row r="17" spans="1:24" ht="15.75" customHeight="1" thickBot="1" x14ac:dyDescent="0.25">
      <c r="A17" s="24" t="s">
        <v>24</v>
      </c>
      <c r="B17" s="44">
        <f>SUM(B4:B16)</f>
        <v>0</v>
      </c>
      <c r="C17" s="45">
        <f t="shared" ref="C17:T17" si="2">SUM(C4:C16)</f>
        <v>0</v>
      </c>
      <c r="D17" s="45">
        <f t="shared" si="2"/>
        <v>0</v>
      </c>
      <c r="E17" s="45">
        <f t="shared" si="2"/>
        <v>0</v>
      </c>
      <c r="F17" s="45">
        <f t="shared" si="2"/>
        <v>0</v>
      </c>
      <c r="G17" s="45">
        <f t="shared" si="2"/>
        <v>0</v>
      </c>
      <c r="H17" s="45">
        <f t="shared" si="2"/>
        <v>0</v>
      </c>
      <c r="I17" s="45">
        <f t="shared" si="2"/>
        <v>0</v>
      </c>
      <c r="J17" s="40">
        <f t="shared" si="2"/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40">
        <f t="shared" si="2"/>
        <v>0</v>
      </c>
      <c r="Q17" s="40">
        <f t="shared" si="2"/>
        <v>0</v>
      </c>
      <c r="R17" s="40">
        <f t="shared" si="2"/>
        <v>0</v>
      </c>
      <c r="S17" s="40">
        <f t="shared" si="2"/>
        <v>0</v>
      </c>
      <c r="T17" s="40">
        <f t="shared" si="2"/>
        <v>0</v>
      </c>
      <c r="U17" s="26">
        <f>SUM(U4:U16)</f>
        <v>0</v>
      </c>
      <c r="V17" s="27">
        <f>U17/12</f>
        <v>0</v>
      </c>
      <c r="W17" s="77" t="e">
        <f>U17/Resultados!C16</f>
        <v>#DIV/0!</v>
      </c>
      <c r="X17" s="78" t="e">
        <f>U17/Resultados!B16</f>
        <v>#DIV/0!</v>
      </c>
    </row>
    <row r="18" spans="1:24" ht="15" customHeight="1" x14ac:dyDescent="0.2"/>
    <row r="19" spans="1:24" ht="15" customHeight="1" x14ac:dyDescent="0.2"/>
    <row r="20" spans="1:24" ht="15" customHeight="1" x14ac:dyDescent="0.2"/>
    <row r="21" spans="1:24" ht="15" customHeight="1" x14ac:dyDescent="0.2"/>
    <row r="22" spans="1:24" ht="15" customHeight="1" x14ac:dyDescent="0.2"/>
    <row r="23" spans="1:24" ht="15" customHeight="1" x14ac:dyDescent="0.2"/>
    <row r="24" spans="1:24" ht="15" customHeight="1" x14ac:dyDescent="0.2"/>
    <row r="25" spans="1:24" ht="15" customHeight="1" x14ac:dyDescent="0.2"/>
    <row r="26" spans="1:24" ht="15" customHeight="1" x14ac:dyDescent="0.2"/>
    <row r="27" spans="1:24" ht="15" customHeight="1" x14ac:dyDescent="0.2"/>
    <row r="28" spans="1:24" ht="15" customHeight="1" x14ac:dyDescent="0.2"/>
    <row r="29" spans="1:24" ht="15" customHeight="1" x14ac:dyDescent="0.2"/>
    <row r="30" spans="1:24" ht="15" customHeight="1" x14ac:dyDescent="0.2"/>
    <row r="31" spans="1:24" ht="15" customHeight="1" x14ac:dyDescent="0.2"/>
    <row r="32" spans="1:2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X2"/>
    <mergeCell ref="R1:T1"/>
  </mergeCells>
  <conditionalFormatting sqref="U4:U16">
    <cfRule type="cellIs" dxfId="9" priority="1" operator="greaterThan">
      <formula>1500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X60"/>
  <sheetViews>
    <sheetView showGridLines="0" workbookViewId="0">
      <selection activeCell="O14" sqref="O14"/>
    </sheetView>
  </sheetViews>
  <sheetFormatPr defaultRowHeight="12.75" x14ac:dyDescent="0.2"/>
  <cols>
    <col min="1" max="1" width="9.7109375" customWidth="1"/>
    <col min="2" max="2" width="12.140625" bestFit="1" customWidth="1"/>
    <col min="3" max="3" width="8.5703125" bestFit="1" customWidth="1"/>
    <col min="4" max="4" width="6" bestFit="1" customWidth="1"/>
    <col min="5" max="5" width="5.42578125" bestFit="1" customWidth="1"/>
    <col min="6" max="6" width="8.42578125" bestFit="1" customWidth="1"/>
    <col min="7" max="7" width="5.28515625" bestFit="1" customWidth="1"/>
    <col min="8" max="8" width="10.28515625" bestFit="1" customWidth="1"/>
    <col min="9" max="9" width="14.7109375" bestFit="1" customWidth="1"/>
    <col min="10" max="20" width="4.7109375" customWidth="1"/>
    <col min="21" max="22" width="7.85546875" customWidth="1"/>
    <col min="23" max="23" width="7.5703125" customWidth="1"/>
    <col min="24" max="24" width="7" customWidth="1"/>
  </cols>
  <sheetData>
    <row r="1" spans="1:24" ht="24" customHeight="1" thickBot="1" x14ac:dyDescent="0.25">
      <c r="A1" s="168" t="s">
        <v>38</v>
      </c>
      <c r="B1" s="169"/>
      <c r="C1" s="169"/>
      <c r="D1" s="169"/>
      <c r="E1" s="170"/>
      <c r="R1" s="156" t="s">
        <v>106</v>
      </c>
      <c r="S1" s="156"/>
      <c r="T1" s="156"/>
      <c r="U1" s="129">
        <v>250</v>
      </c>
    </row>
    <row r="2" spans="1:24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7"/>
      <c r="X2" s="148"/>
    </row>
    <row r="3" spans="1:24" ht="14.1" customHeight="1" x14ac:dyDescent="0.2">
      <c r="A3" s="22" t="s">
        <v>22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45</v>
      </c>
      <c r="G3" s="7" t="s">
        <v>44</v>
      </c>
      <c r="H3" s="7" t="s">
        <v>46</v>
      </c>
      <c r="I3" s="7" t="s">
        <v>43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19" t="s">
        <v>0</v>
      </c>
      <c r="V3" s="20" t="s">
        <v>2</v>
      </c>
      <c r="W3" s="21" t="s">
        <v>25</v>
      </c>
      <c r="X3" s="21" t="s">
        <v>26</v>
      </c>
    </row>
    <row r="4" spans="1:24" ht="20.100000000000001" customHeight="1" x14ac:dyDescent="0.2">
      <c r="A4" s="23" t="s">
        <v>3</v>
      </c>
      <c r="B4" s="4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4">
        <f t="shared" ref="U4:U15" si="0">SUM(B4:T4)</f>
        <v>0</v>
      </c>
      <c r="V4" s="15">
        <f>SUM(B4:T4)/31</f>
        <v>0</v>
      </c>
      <c r="W4" s="33" t="e">
        <f>U4/Resultados!C4</f>
        <v>#DIV/0!</v>
      </c>
      <c r="X4" s="33" t="e">
        <f>U4/Resultados!B4</f>
        <v>#DIV/0!</v>
      </c>
    </row>
    <row r="5" spans="1:24" ht="20.100000000000001" customHeight="1" x14ac:dyDescent="0.2">
      <c r="A5" s="23" t="s">
        <v>4</v>
      </c>
      <c r="B5" s="4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4">
        <f t="shared" si="0"/>
        <v>0</v>
      </c>
      <c r="V5" s="15">
        <f t="shared" ref="V5:V15" si="1">SUM(B5:T5)/31</f>
        <v>0</v>
      </c>
      <c r="W5" s="33" t="e">
        <f>U5/Resultados!C5</f>
        <v>#DIV/0!</v>
      </c>
      <c r="X5" s="33" t="e">
        <f>U5/Resultados!B5</f>
        <v>#DIV/0!</v>
      </c>
    </row>
    <row r="6" spans="1:24" ht="20.100000000000001" customHeight="1" x14ac:dyDescent="0.2">
      <c r="A6" s="23" t="s">
        <v>5</v>
      </c>
      <c r="B6" s="4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4">
        <f t="shared" si="0"/>
        <v>0</v>
      </c>
      <c r="V6" s="15">
        <f t="shared" si="1"/>
        <v>0</v>
      </c>
      <c r="W6" s="33" t="e">
        <f>U6/Resultados!C6</f>
        <v>#DIV/0!</v>
      </c>
      <c r="X6" s="33" t="e">
        <f>U6/Resultados!B6</f>
        <v>#DIV/0!</v>
      </c>
    </row>
    <row r="7" spans="1:24" ht="20.100000000000001" customHeight="1" x14ac:dyDescent="0.2">
      <c r="A7" s="23" t="s">
        <v>6</v>
      </c>
      <c r="B7" s="4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4">
        <f t="shared" si="0"/>
        <v>0</v>
      </c>
      <c r="V7" s="15">
        <f t="shared" si="1"/>
        <v>0</v>
      </c>
      <c r="W7" s="33" t="e">
        <f>U7/Resultados!C7</f>
        <v>#DIV/0!</v>
      </c>
      <c r="X7" s="33" t="e">
        <f>U7/Resultados!B7</f>
        <v>#DIV/0!</v>
      </c>
    </row>
    <row r="8" spans="1:24" ht="20.100000000000001" customHeight="1" x14ac:dyDescent="0.2">
      <c r="A8" s="23" t="s">
        <v>7</v>
      </c>
      <c r="B8" s="4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4">
        <f t="shared" si="0"/>
        <v>0</v>
      </c>
      <c r="V8" s="15">
        <f t="shared" si="1"/>
        <v>0</v>
      </c>
      <c r="W8" s="33" t="e">
        <f>U8/Resultados!C8</f>
        <v>#DIV/0!</v>
      </c>
      <c r="X8" s="33" t="e">
        <f>U8/Resultados!B8</f>
        <v>#DIV/0!</v>
      </c>
    </row>
    <row r="9" spans="1:24" ht="20.100000000000001" customHeight="1" x14ac:dyDescent="0.2">
      <c r="A9" s="23" t="s">
        <v>8</v>
      </c>
      <c r="B9" s="4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4">
        <f t="shared" si="0"/>
        <v>0</v>
      </c>
      <c r="V9" s="15">
        <f t="shared" si="1"/>
        <v>0</v>
      </c>
      <c r="W9" s="33" t="e">
        <f>U9/Resultados!C9</f>
        <v>#DIV/0!</v>
      </c>
      <c r="X9" s="33" t="e">
        <f>U9/Resultados!B9</f>
        <v>#DIV/0!</v>
      </c>
    </row>
    <row r="10" spans="1:24" ht="20.100000000000001" customHeight="1" x14ac:dyDescent="0.2">
      <c r="A10" s="23" t="s">
        <v>9</v>
      </c>
      <c r="B10" s="42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4">
        <f t="shared" si="0"/>
        <v>0</v>
      </c>
      <c r="V10" s="15">
        <f t="shared" si="1"/>
        <v>0</v>
      </c>
      <c r="W10" s="33" t="e">
        <f>U10/Resultados!C10</f>
        <v>#DIV/0!</v>
      </c>
      <c r="X10" s="33" t="e">
        <f>U10/Resultados!B10</f>
        <v>#DIV/0!</v>
      </c>
    </row>
    <row r="11" spans="1:24" ht="20.100000000000001" customHeight="1" x14ac:dyDescent="0.2">
      <c r="A11" s="23" t="s">
        <v>10</v>
      </c>
      <c r="B11" s="42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4">
        <f t="shared" si="0"/>
        <v>0</v>
      </c>
      <c r="V11" s="15">
        <f t="shared" si="1"/>
        <v>0</v>
      </c>
      <c r="W11" s="33" t="e">
        <f>U11/Resultados!C11</f>
        <v>#DIV/0!</v>
      </c>
      <c r="X11" s="33" t="e">
        <f>U11/Resultados!B11</f>
        <v>#DIV/0!</v>
      </c>
    </row>
    <row r="12" spans="1:24" ht="20.100000000000001" customHeight="1" x14ac:dyDescent="0.2">
      <c r="A12" s="23" t="s">
        <v>11</v>
      </c>
      <c r="B12" s="42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4">
        <f t="shared" si="0"/>
        <v>0</v>
      </c>
      <c r="V12" s="15">
        <f t="shared" si="1"/>
        <v>0</v>
      </c>
      <c r="W12" s="33" t="e">
        <f>U12/Resultados!C12</f>
        <v>#DIV/0!</v>
      </c>
      <c r="X12" s="33" t="e">
        <f>U12/Resultados!B12</f>
        <v>#DIV/0!</v>
      </c>
    </row>
    <row r="13" spans="1:24" ht="20.100000000000001" customHeight="1" x14ac:dyDescent="0.2">
      <c r="A13" s="23" t="s">
        <v>12</v>
      </c>
      <c r="B13" s="42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4">
        <f t="shared" si="0"/>
        <v>0</v>
      </c>
      <c r="V13" s="15">
        <f t="shared" si="1"/>
        <v>0</v>
      </c>
      <c r="W13" s="33" t="e">
        <f>U13/Resultados!C13</f>
        <v>#DIV/0!</v>
      </c>
      <c r="X13" s="33" t="e">
        <f>U13/Resultados!B13</f>
        <v>#DIV/0!</v>
      </c>
    </row>
    <row r="14" spans="1:24" ht="20.100000000000001" customHeight="1" x14ac:dyDescent="0.2">
      <c r="A14" s="23" t="s">
        <v>13</v>
      </c>
      <c r="B14" s="42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4">
        <f t="shared" si="0"/>
        <v>0</v>
      </c>
      <c r="V14" s="15">
        <f t="shared" si="1"/>
        <v>0</v>
      </c>
      <c r="W14" s="33" t="e">
        <f>U14/Resultados!C14</f>
        <v>#DIV/0!</v>
      </c>
      <c r="X14" s="33" t="e">
        <f>U14/Resultados!B14</f>
        <v>#DIV/0!</v>
      </c>
    </row>
    <row r="15" spans="1:24" ht="20.100000000000001" customHeight="1" x14ac:dyDescent="0.2">
      <c r="A15" s="23" t="s">
        <v>14</v>
      </c>
      <c r="B15" s="42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4">
        <f t="shared" si="0"/>
        <v>0</v>
      </c>
      <c r="V15" s="15">
        <f t="shared" si="1"/>
        <v>0</v>
      </c>
      <c r="W15" s="33" t="e">
        <f>U15/Resultados!C15</f>
        <v>#DIV/0!</v>
      </c>
      <c r="X15" s="33" t="e">
        <f>U15/Resultados!B15</f>
        <v>#DIV/0!</v>
      </c>
    </row>
    <row r="16" spans="1:24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7"/>
      <c r="V16" s="15"/>
      <c r="W16" s="16"/>
      <c r="X16" s="33"/>
    </row>
    <row r="17" spans="1:24" ht="15.75" customHeight="1" thickBot="1" x14ac:dyDescent="0.25">
      <c r="A17" s="24" t="s">
        <v>24</v>
      </c>
      <c r="B17" s="34">
        <f>SUM(B4:B16)</f>
        <v>0</v>
      </c>
      <c r="C17" s="35">
        <f t="shared" ref="C17:T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26">
        <f>SUM(U4:U16)</f>
        <v>0</v>
      </c>
      <c r="V17" s="27">
        <f>U17/12</f>
        <v>0</v>
      </c>
      <c r="W17" s="77" t="e">
        <f>U17/Resultados!C16</f>
        <v>#DIV/0!</v>
      </c>
      <c r="X17" s="78" t="e">
        <f>U17/Resultados!B16</f>
        <v>#DIV/0!</v>
      </c>
    </row>
    <row r="18" spans="1:24" ht="15" customHeight="1" x14ac:dyDescent="0.2"/>
    <row r="19" spans="1:24" ht="15" customHeight="1" x14ac:dyDescent="0.2"/>
    <row r="20" spans="1:24" ht="15" customHeight="1" x14ac:dyDescent="0.2"/>
    <row r="21" spans="1:24" ht="15" customHeight="1" x14ac:dyDescent="0.2"/>
    <row r="22" spans="1:24" ht="15" customHeight="1" x14ac:dyDescent="0.2"/>
    <row r="23" spans="1:24" ht="15" customHeight="1" x14ac:dyDescent="0.2"/>
    <row r="24" spans="1:24" ht="15" customHeight="1" x14ac:dyDescent="0.2"/>
    <row r="25" spans="1:24" ht="15" customHeight="1" x14ac:dyDescent="0.2"/>
    <row r="26" spans="1:24" ht="15" customHeight="1" x14ac:dyDescent="0.2"/>
    <row r="27" spans="1:24" ht="15" customHeight="1" x14ac:dyDescent="0.2"/>
    <row r="28" spans="1:24" ht="15" customHeight="1" x14ac:dyDescent="0.2"/>
    <row r="29" spans="1:24" ht="15" customHeight="1" x14ac:dyDescent="0.2"/>
    <row r="30" spans="1:24" ht="15" customHeight="1" x14ac:dyDescent="0.2"/>
    <row r="31" spans="1:24" ht="15" customHeight="1" x14ac:dyDescent="0.2"/>
    <row r="32" spans="1:2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X2"/>
    <mergeCell ref="R1:T1"/>
  </mergeCells>
  <conditionalFormatting sqref="U4:U16">
    <cfRule type="cellIs" dxfId="8" priority="1" operator="greaterThan">
      <formula>250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/>
  <dimension ref="A1:AJ60"/>
  <sheetViews>
    <sheetView showGridLines="0" workbookViewId="0">
      <selection activeCell="V10" sqref="V10"/>
    </sheetView>
  </sheetViews>
  <sheetFormatPr defaultRowHeight="12.75" x14ac:dyDescent="0.2"/>
  <cols>
    <col min="1" max="1" width="9.7109375" customWidth="1"/>
    <col min="2" max="2" width="6.7109375" customWidth="1"/>
    <col min="3" max="27" width="4.7109375" customWidth="1"/>
    <col min="28" max="28" width="6" customWidth="1"/>
    <col min="29" max="30" width="4.7109375" customWidth="1"/>
    <col min="31" max="31" width="6" customWidth="1"/>
    <col min="3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95</v>
      </c>
      <c r="B1" s="154"/>
      <c r="C1" s="154"/>
      <c r="D1" s="154"/>
      <c r="E1" s="155"/>
      <c r="AD1" s="156" t="s">
        <v>106</v>
      </c>
      <c r="AE1" s="156"/>
      <c r="AF1" s="156"/>
      <c r="AG1" s="129">
        <v>100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46"/>
      <c r="C10" s="46"/>
      <c r="D10" s="46"/>
      <c r="E10" s="46"/>
      <c r="F10" s="46"/>
      <c r="G10" s="10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46"/>
      <c r="C11" s="46"/>
      <c r="D11" s="46"/>
      <c r="E11" s="46"/>
      <c r="F11" s="46"/>
      <c r="G11" s="46"/>
      <c r="H11" s="46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46"/>
      <c r="C12" s="46"/>
      <c r="D12" s="46"/>
      <c r="E12" s="46"/>
      <c r="F12" s="46"/>
      <c r="G12" s="46"/>
      <c r="H12" s="46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46"/>
      <c r="C13" s="46"/>
      <c r="D13" s="46"/>
      <c r="E13" s="46"/>
      <c r="F13" s="46"/>
      <c r="G13" s="46"/>
      <c r="H13" s="46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46"/>
      <c r="C14" s="74"/>
      <c r="D14" s="46"/>
      <c r="E14" s="46"/>
      <c r="F14" s="46"/>
      <c r="G14" s="46"/>
      <c r="H14" s="46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46"/>
      <c r="C15" s="74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48"/>
      <c r="C16" s="48"/>
      <c r="D16" s="48"/>
      <c r="E16" s="48"/>
      <c r="F16" s="48"/>
      <c r="G16" s="48"/>
      <c r="H16" s="48"/>
      <c r="I16" s="48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7" priority="1" operator="greaterThan">
      <formula>100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Y60"/>
  <sheetViews>
    <sheetView showGridLines="0" workbookViewId="0">
      <selection activeCell="P13" sqref="P13"/>
    </sheetView>
  </sheetViews>
  <sheetFormatPr defaultRowHeight="12.75" x14ac:dyDescent="0.2"/>
  <cols>
    <col min="1" max="1" width="9.7109375" customWidth="1"/>
    <col min="2" max="2" width="9.42578125" customWidth="1"/>
    <col min="3" max="15" width="6.7109375" customWidth="1"/>
    <col min="16" max="16" width="4.7109375" customWidth="1"/>
    <col min="17" max="21" width="6.7109375" customWidth="1"/>
    <col min="22" max="23" width="7.85546875" customWidth="1"/>
    <col min="24" max="24" width="7.5703125" customWidth="1"/>
    <col min="25" max="25" width="8.140625" customWidth="1"/>
  </cols>
  <sheetData>
    <row r="1" spans="1:25" ht="24" customHeight="1" thickBot="1" x14ac:dyDescent="0.25">
      <c r="A1" s="168" t="s">
        <v>96</v>
      </c>
      <c r="B1" s="169"/>
      <c r="C1" s="169"/>
      <c r="D1" s="169"/>
      <c r="E1" s="170"/>
      <c r="S1" s="156" t="s">
        <v>106</v>
      </c>
      <c r="T1" s="156"/>
      <c r="U1" s="156"/>
      <c r="V1" s="129">
        <v>1300</v>
      </c>
    </row>
    <row r="2" spans="1:25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7"/>
      <c r="X2" s="147"/>
      <c r="Y2" s="148"/>
    </row>
    <row r="3" spans="1:25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19" t="s">
        <v>0</v>
      </c>
      <c r="W3" s="20" t="s">
        <v>2</v>
      </c>
      <c r="X3" s="21" t="s">
        <v>25</v>
      </c>
      <c r="Y3" s="21" t="s">
        <v>26</v>
      </c>
    </row>
    <row r="4" spans="1:25" ht="20.100000000000001" customHeight="1" x14ac:dyDescent="0.2">
      <c r="A4" s="23" t="s">
        <v>3</v>
      </c>
      <c r="B4" s="3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>
        <f t="shared" ref="V4:V15" si="0">SUM(B4:U4)</f>
        <v>0</v>
      </c>
      <c r="W4" s="15">
        <f>SUM(B4:U4)/31</f>
        <v>0</v>
      </c>
      <c r="X4" s="33" t="e">
        <f>V4/Resultados!C4</f>
        <v>#DIV/0!</v>
      </c>
      <c r="Y4" s="33" t="e">
        <f>V4/Resultados!B4</f>
        <v>#DIV/0!</v>
      </c>
    </row>
    <row r="5" spans="1:25" ht="20.100000000000001" customHeight="1" x14ac:dyDescent="0.2">
      <c r="A5" s="23" t="s">
        <v>4</v>
      </c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4">
        <f t="shared" si="0"/>
        <v>0</v>
      </c>
      <c r="W5" s="15">
        <f t="shared" ref="W5:W15" si="1">SUM(B5:U5)/31</f>
        <v>0</v>
      </c>
      <c r="X5" s="33" t="e">
        <f>V5/Resultados!C5</f>
        <v>#DIV/0!</v>
      </c>
      <c r="Y5" s="33" t="e">
        <f>V5/Resultados!B5</f>
        <v>#DIV/0!</v>
      </c>
    </row>
    <row r="6" spans="1:25" ht="20.100000000000001" customHeight="1" x14ac:dyDescent="0.2">
      <c r="A6" s="23" t="s">
        <v>5</v>
      </c>
      <c r="B6" s="3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4">
        <f t="shared" si="0"/>
        <v>0</v>
      </c>
      <c r="W6" s="15">
        <f t="shared" si="1"/>
        <v>0</v>
      </c>
      <c r="X6" s="33" t="e">
        <f>V6/Resultados!C6</f>
        <v>#DIV/0!</v>
      </c>
      <c r="Y6" s="33" t="e">
        <f>V6/Resultados!B6</f>
        <v>#DIV/0!</v>
      </c>
    </row>
    <row r="7" spans="1:25" ht="20.100000000000001" customHeight="1" x14ac:dyDescent="0.2">
      <c r="A7" s="23" t="s">
        <v>6</v>
      </c>
      <c r="B7" s="3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4">
        <f t="shared" si="0"/>
        <v>0</v>
      </c>
      <c r="W7" s="15">
        <f t="shared" si="1"/>
        <v>0</v>
      </c>
      <c r="X7" s="33" t="e">
        <f>V7/Resultados!C7</f>
        <v>#DIV/0!</v>
      </c>
      <c r="Y7" s="33" t="e">
        <f>V7/Resultados!B7</f>
        <v>#DIV/0!</v>
      </c>
    </row>
    <row r="8" spans="1:25" ht="20.100000000000001" customHeight="1" x14ac:dyDescent="0.2">
      <c r="A8" s="23" t="s">
        <v>7</v>
      </c>
      <c r="B8" s="3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4">
        <f t="shared" si="0"/>
        <v>0</v>
      </c>
      <c r="W8" s="15">
        <f t="shared" si="1"/>
        <v>0</v>
      </c>
      <c r="X8" s="33" t="e">
        <f>V8/Resultados!C8</f>
        <v>#DIV/0!</v>
      </c>
      <c r="Y8" s="33" t="e">
        <f>V8/Resultados!B8</f>
        <v>#DIV/0!</v>
      </c>
    </row>
    <row r="9" spans="1:25" ht="20.100000000000001" customHeight="1" x14ac:dyDescent="0.2">
      <c r="A9" s="23" t="s">
        <v>8</v>
      </c>
      <c r="B9" s="3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4">
        <f t="shared" si="0"/>
        <v>0</v>
      </c>
      <c r="W9" s="15">
        <f t="shared" si="1"/>
        <v>0</v>
      </c>
      <c r="X9" s="33" t="e">
        <f>V9/Resultados!C9</f>
        <v>#DIV/0!</v>
      </c>
      <c r="Y9" s="33" t="e">
        <f>V9/Resultados!B9</f>
        <v>#DIV/0!</v>
      </c>
    </row>
    <row r="10" spans="1:25" ht="20.100000000000001" customHeight="1" x14ac:dyDescent="0.2">
      <c r="A10" s="23" t="s">
        <v>9</v>
      </c>
      <c r="B10" s="38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4">
        <f t="shared" si="0"/>
        <v>0</v>
      </c>
      <c r="W10" s="15">
        <f t="shared" si="1"/>
        <v>0</v>
      </c>
      <c r="X10" s="33" t="e">
        <f>V10/Resultados!C10</f>
        <v>#DIV/0!</v>
      </c>
      <c r="Y10" s="33" t="e">
        <f>V10/Resultados!B10</f>
        <v>#DIV/0!</v>
      </c>
    </row>
    <row r="11" spans="1:25" ht="20.100000000000001" customHeight="1" x14ac:dyDescent="0.2">
      <c r="A11" s="23" t="s">
        <v>10</v>
      </c>
      <c r="B11" s="38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>
        <f t="shared" si="0"/>
        <v>0</v>
      </c>
      <c r="W11" s="15">
        <f t="shared" si="1"/>
        <v>0</v>
      </c>
      <c r="X11" s="33" t="e">
        <f>V11/Resultados!C11</f>
        <v>#DIV/0!</v>
      </c>
      <c r="Y11" s="33" t="e">
        <f>V11/Resultados!B11</f>
        <v>#DIV/0!</v>
      </c>
    </row>
    <row r="12" spans="1:25" ht="20.100000000000001" customHeight="1" x14ac:dyDescent="0.2">
      <c r="A12" s="23" t="s">
        <v>11</v>
      </c>
      <c r="B12" s="38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4">
        <f t="shared" si="0"/>
        <v>0</v>
      </c>
      <c r="W12" s="15">
        <f t="shared" si="1"/>
        <v>0</v>
      </c>
      <c r="X12" s="33" t="e">
        <f>V12/Resultados!C12</f>
        <v>#DIV/0!</v>
      </c>
      <c r="Y12" s="33" t="e">
        <f>V12/Resultados!B12</f>
        <v>#DIV/0!</v>
      </c>
    </row>
    <row r="13" spans="1:25" ht="20.100000000000001" customHeight="1" x14ac:dyDescent="0.2">
      <c r="A13" s="23" t="s">
        <v>12</v>
      </c>
      <c r="B13" s="38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4">
        <f t="shared" si="0"/>
        <v>0</v>
      </c>
      <c r="W13" s="15">
        <f t="shared" si="1"/>
        <v>0</v>
      </c>
      <c r="X13" s="33" t="e">
        <f>V13/Resultados!C13</f>
        <v>#DIV/0!</v>
      </c>
      <c r="Y13" s="33" t="e">
        <f>V13/Resultados!B13</f>
        <v>#DIV/0!</v>
      </c>
    </row>
    <row r="14" spans="1:25" ht="20.100000000000001" customHeight="1" x14ac:dyDescent="0.2">
      <c r="A14" s="23" t="s">
        <v>13</v>
      </c>
      <c r="B14" s="38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4">
        <f t="shared" si="0"/>
        <v>0</v>
      </c>
      <c r="W14" s="15">
        <f t="shared" si="1"/>
        <v>0</v>
      </c>
      <c r="X14" s="33" t="e">
        <f>V14/Resultados!C14</f>
        <v>#DIV/0!</v>
      </c>
      <c r="Y14" s="33" t="e">
        <f>V14/Resultados!B14</f>
        <v>#DIV/0!</v>
      </c>
    </row>
    <row r="15" spans="1:25" ht="20.100000000000001" customHeight="1" x14ac:dyDescent="0.2">
      <c r="A15" s="23" t="s">
        <v>14</v>
      </c>
      <c r="B15" s="38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4">
        <f t="shared" si="0"/>
        <v>0</v>
      </c>
      <c r="W15" s="15">
        <f t="shared" si="1"/>
        <v>0</v>
      </c>
      <c r="X15" s="33" t="e">
        <f>V15/Resultados!C15</f>
        <v>#DIV/0!</v>
      </c>
      <c r="Y15" s="33" t="e">
        <f>V15/Resultados!B15</f>
        <v>#DIV/0!</v>
      </c>
    </row>
    <row r="16" spans="1:25" ht="18" customHeight="1" thickBot="1" x14ac:dyDescent="0.25">
      <c r="A16" s="6"/>
      <c r="B16" s="39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7"/>
      <c r="W16" s="15"/>
      <c r="X16" s="16"/>
      <c r="Y16" s="33"/>
    </row>
    <row r="17" spans="1:25" ht="15.75" customHeight="1" thickBot="1" x14ac:dyDescent="0.25">
      <c r="A17" s="24" t="s">
        <v>24</v>
      </c>
      <c r="B17" s="34">
        <f>SUM(B4:B16)</f>
        <v>0</v>
      </c>
      <c r="C17" s="35">
        <f t="shared" ref="C17:U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26">
        <f>SUM(V4:V16)</f>
        <v>0</v>
      </c>
      <c r="W17" s="27">
        <f>V17/12</f>
        <v>0</v>
      </c>
      <c r="X17" s="77" t="e">
        <f>V17/Resultados!C16</f>
        <v>#DIV/0!</v>
      </c>
      <c r="Y17" s="78" t="e">
        <f>V17/Resultados!B16</f>
        <v>#DIV/0!</v>
      </c>
    </row>
    <row r="18" spans="1:25" ht="15" customHeight="1" x14ac:dyDescent="0.2"/>
    <row r="19" spans="1:25" ht="15" customHeight="1" x14ac:dyDescent="0.2"/>
    <row r="20" spans="1:25" ht="15" customHeight="1" x14ac:dyDescent="0.2"/>
    <row r="21" spans="1:25" ht="15" customHeight="1" x14ac:dyDescent="0.2"/>
    <row r="22" spans="1:25" ht="15" customHeight="1" x14ac:dyDescent="0.2"/>
    <row r="23" spans="1:25" ht="15" customHeight="1" x14ac:dyDescent="0.2"/>
    <row r="24" spans="1:25" ht="15" customHeight="1" x14ac:dyDescent="0.2"/>
    <row r="25" spans="1:25" ht="15" customHeight="1" x14ac:dyDescent="0.2"/>
    <row r="26" spans="1:25" ht="15" customHeight="1" x14ac:dyDescent="0.2"/>
    <row r="27" spans="1:25" ht="15" customHeight="1" x14ac:dyDescent="0.2"/>
    <row r="28" spans="1:25" ht="15" customHeight="1" x14ac:dyDescent="0.2"/>
    <row r="29" spans="1:25" ht="15" customHeight="1" x14ac:dyDescent="0.2"/>
    <row r="30" spans="1:25" ht="15" customHeight="1" x14ac:dyDescent="0.2"/>
    <row r="31" spans="1:25" ht="15" customHeight="1" x14ac:dyDescent="0.2"/>
    <row r="32" spans="1:2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Y2"/>
    <mergeCell ref="S1:U1"/>
  </mergeCells>
  <conditionalFormatting sqref="V4:V16">
    <cfRule type="cellIs" dxfId="6" priority="1" operator="greaterThan">
      <formula>1300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/>
  <dimension ref="A1:AJ60"/>
  <sheetViews>
    <sheetView showGridLines="0" workbookViewId="0">
      <selection activeCell="R12" sqref="R12"/>
    </sheetView>
  </sheetViews>
  <sheetFormatPr defaultRowHeight="12.75" x14ac:dyDescent="0.2"/>
  <cols>
    <col min="1" max="1" width="9.7109375" customWidth="1"/>
    <col min="2" max="3" width="4.7109375" customWidth="1"/>
    <col min="4" max="4" width="3.42578125" customWidth="1"/>
    <col min="5" max="5" width="5.5703125" customWidth="1"/>
    <col min="6" max="7" width="4.7109375" customWidth="1"/>
    <col min="8" max="8" width="6.140625" customWidth="1"/>
    <col min="9" max="20" width="4.7109375" customWidth="1"/>
    <col min="21" max="21" width="6" customWidth="1"/>
    <col min="22" max="23" width="4.7109375" customWidth="1"/>
    <col min="24" max="24" width="5.7109375" customWidth="1"/>
    <col min="25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71" t="s">
        <v>97</v>
      </c>
      <c r="B1" s="160"/>
      <c r="C1" s="160"/>
      <c r="D1" s="160"/>
      <c r="E1" s="161"/>
      <c r="AD1" s="156" t="s">
        <v>106</v>
      </c>
      <c r="AE1" s="156"/>
      <c r="AF1" s="156"/>
      <c r="AG1" s="129">
        <v>1000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0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02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75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75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75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75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75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75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75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75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75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75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75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75" t="e">
        <f>AG15/Resultados!B15</f>
        <v>#DIV/0!</v>
      </c>
    </row>
    <row r="16" spans="1:36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5" priority="1" operator="greaterThan">
      <formula>1000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AJ60"/>
  <sheetViews>
    <sheetView showGridLines="0" workbookViewId="0">
      <selection activeCell="Q13" sqref="Q13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98</v>
      </c>
      <c r="B1" s="154"/>
      <c r="C1" s="154"/>
      <c r="D1" s="154"/>
      <c r="E1" s="155"/>
      <c r="AD1" s="156" t="s">
        <v>106</v>
      </c>
      <c r="AE1" s="156"/>
      <c r="AF1" s="156"/>
      <c r="AG1" s="129">
        <v>150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4" priority="1" operator="greaterThan">
      <formula>150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R44"/>
  <sheetViews>
    <sheetView showGridLines="0" workbookViewId="0">
      <selection activeCell="B4" sqref="B4"/>
    </sheetView>
  </sheetViews>
  <sheetFormatPr defaultRowHeight="12.75" x14ac:dyDescent="0.2"/>
  <cols>
    <col min="1" max="1" width="11" customWidth="1"/>
    <col min="2" max="14" width="10.7109375" customWidth="1"/>
    <col min="15" max="15" width="8.7109375" customWidth="1"/>
    <col min="16" max="16" width="9" customWidth="1"/>
    <col min="17" max="17" width="7" customWidth="1"/>
  </cols>
  <sheetData>
    <row r="1" spans="1:18" ht="24" customHeight="1" thickBot="1" x14ac:dyDescent="0.25">
      <c r="A1" s="149" t="s">
        <v>94</v>
      </c>
      <c r="B1" s="150"/>
      <c r="C1" s="151"/>
      <c r="E1" s="111"/>
    </row>
    <row r="2" spans="1:18" ht="22.5" customHeight="1" thickBot="1" x14ac:dyDescent="0.3">
      <c r="A2" s="105" t="s">
        <v>21</v>
      </c>
      <c r="B2" s="144">
        <v>2014</v>
      </c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8"/>
    </row>
    <row r="3" spans="1:18" ht="14.1" customHeight="1" x14ac:dyDescent="0.2">
      <c r="A3" s="106" t="s">
        <v>111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31" t="s">
        <v>106</v>
      </c>
      <c r="O3" s="19" t="s">
        <v>1</v>
      </c>
      <c r="P3" s="20" t="s">
        <v>2</v>
      </c>
      <c r="Q3" s="21" t="s">
        <v>69</v>
      </c>
    </row>
    <row r="4" spans="1:18" ht="20.100000000000001" customHeight="1" x14ac:dyDescent="0.2">
      <c r="A4" s="107" t="s">
        <v>112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32">
        <v>900</v>
      </c>
      <c r="O4" s="14">
        <f>SUM(B4:M4)</f>
        <v>0</v>
      </c>
      <c r="P4" s="15">
        <f>O4/12</f>
        <v>0</v>
      </c>
      <c r="Q4" s="16" t="e">
        <f t="shared" ref="Q4:Q10" si="0">O4/O$11</f>
        <v>#DIV/0!</v>
      </c>
    </row>
    <row r="5" spans="1:18" ht="20.100000000000001" customHeight="1" x14ac:dyDescent="0.2">
      <c r="A5" s="107" t="s">
        <v>114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32">
        <v>330</v>
      </c>
      <c r="O5" s="14">
        <f t="shared" ref="O5:O10" si="1">SUM(B5:M5)</f>
        <v>0</v>
      </c>
      <c r="P5" s="15">
        <f t="shared" ref="P5:P10" si="2">O5/12</f>
        <v>0</v>
      </c>
      <c r="Q5" s="16" t="e">
        <f t="shared" si="0"/>
        <v>#DIV/0!</v>
      </c>
      <c r="R5" s="110"/>
    </row>
    <row r="6" spans="1:18" ht="20.100000000000001" customHeight="1" x14ac:dyDescent="0.2">
      <c r="A6" s="107" t="s">
        <v>113</v>
      </c>
      <c r="B6" s="29"/>
      <c r="C6" s="30"/>
      <c r="D6" s="110"/>
      <c r="E6" s="29"/>
      <c r="F6" s="29"/>
      <c r="G6" s="29"/>
      <c r="H6" s="29"/>
      <c r="I6" s="29"/>
      <c r="J6" s="29"/>
      <c r="K6" s="29"/>
      <c r="L6" s="29"/>
      <c r="M6" s="29"/>
      <c r="N6" s="132">
        <v>4050</v>
      </c>
      <c r="O6" s="14">
        <f t="shared" si="1"/>
        <v>0</v>
      </c>
      <c r="P6" s="15">
        <f t="shared" si="2"/>
        <v>0</v>
      </c>
      <c r="Q6" s="16" t="e">
        <f t="shared" si="0"/>
        <v>#DIV/0!</v>
      </c>
    </row>
    <row r="7" spans="1:18" ht="20.100000000000001" customHeight="1" x14ac:dyDescent="0.2">
      <c r="A7" s="107" t="s">
        <v>115</v>
      </c>
      <c r="C7" s="30"/>
      <c r="D7" s="30"/>
      <c r="E7" s="30"/>
      <c r="F7" s="29"/>
      <c r="G7" s="30"/>
      <c r="H7" s="30"/>
      <c r="I7" s="30"/>
      <c r="J7" s="30"/>
      <c r="K7" s="30"/>
      <c r="L7" s="30"/>
      <c r="M7" s="30"/>
      <c r="N7" s="132">
        <v>3500</v>
      </c>
      <c r="O7" s="14">
        <f>SUM(C7:M7)</f>
        <v>0</v>
      </c>
      <c r="P7" s="15">
        <f t="shared" si="2"/>
        <v>0</v>
      </c>
      <c r="Q7" s="16" t="e">
        <f t="shared" si="0"/>
        <v>#DIV/0!</v>
      </c>
    </row>
    <row r="8" spans="1:18" ht="20.100000000000001" customHeight="1" x14ac:dyDescent="0.2">
      <c r="A8" s="107" t="s">
        <v>116</v>
      </c>
      <c r="B8" s="31"/>
      <c r="C8" s="30"/>
      <c r="D8" s="30"/>
      <c r="E8" s="30"/>
      <c r="F8" s="29"/>
      <c r="G8" s="30"/>
      <c r="H8" s="30"/>
      <c r="I8" s="30"/>
      <c r="J8" s="30"/>
      <c r="K8" s="30"/>
      <c r="L8" s="30"/>
      <c r="M8" s="30"/>
      <c r="N8" s="132">
        <v>500</v>
      </c>
      <c r="O8" s="14">
        <f>SUM(D8:M8)</f>
        <v>0</v>
      </c>
      <c r="P8" s="15">
        <f t="shared" si="2"/>
        <v>0</v>
      </c>
      <c r="Q8" s="16" t="e">
        <f t="shared" si="0"/>
        <v>#DIV/0!</v>
      </c>
    </row>
    <row r="9" spans="1:18" ht="20.100000000000001" customHeight="1" x14ac:dyDescent="0.2">
      <c r="A9" s="107"/>
      <c r="B9" s="29"/>
      <c r="C9" s="30"/>
      <c r="D9" s="30"/>
      <c r="E9" s="31"/>
      <c r="F9" s="31"/>
      <c r="G9" s="31"/>
      <c r="H9" s="31"/>
      <c r="I9" s="31"/>
      <c r="J9" s="32"/>
      <c r="K9" s="32"/>
      <c r="L9" s="32"/>
      <c r="M9" s="32"/>
      <c r="N9" s="133">
        <v>1000</v>
      </c>
      <c r="O9" s="14">
        <f>SUM(D9:M9)</f>
        <v>0</v>
      </c>
      <c r="P9" s="15">
        <f>O9/12</f>
        <v>0</v>
      </c>
      <c r="Q9" s="16" t="e">
        <f t="shared" si="0"/>
        <v>#DIV/0!</v>
      </c>
    </row>
    <row r="10" spans="1:18" ht="18" customHeight="1" thickBot="1" x14ac:dyDescent="0.25">
      <c r="A10" s="108"/>
      <c r="B10" s="31"/>
      <c r="C10" s="30"/>
      <c r="D10" s="31"/>
      <c r="E10" s="31"/>
      <c r="F10" s="31"/>
      <c r="G10" s="31"/>
      <c r="H10" s="31"/>
      <c r="I10" s="31"/>
      <c r="J10" s="32"/>
      <c r="K10" s="32"/>
      <c r="L10" s="32"/>
      <c r="M10" s="32"/>
      <c r="N10" s="133"/>
      <c r="O10" s="17">
        <f t="shared" si="1"/>
        <v>0</v>
      </c>
      <c r="P10" s="15">
        <f t="shared" si="2"/>
        <v>0</v>
      </c>
      <c r="Q10" s="18" t="e">
        <f t="shared" si="0"/>
        <v>#DIV/0!</v>
      </c>
    </row>
    <row r="11" spans="1:18" ht="15.75" customHeight="1" thickBot="1" x14ac:dyDescent="0.25">
      <c r="A11" s="24" t="s">
        <v>0</v>
      </c>
      <c r="B11" s="25">
        <f>SUM(B4:B10)</f>
        <v>0</v>
      </c>
      <c r="C11" s="25">
        <f t="shared" ref="C11:M11" si="3">SUM(C4:C10)</f>
        <v>0</v>
      </c>
      <c r="D11" s="25">
        <f t="shared" si="3"/>
        <v>0</v>
      </c>
      <c r="E11" s="25">
        <f t="shared" si="3"/>
        <v>0</v>
      </c>
      <c r="F11" s="25">
        <f t="shared" si="3"/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  <c r="L11" s="25">
        <f t="shared" si="3"/>
        <v>0</v>
      </c>
      <c r="M11" s="25">
        <f t="shared" si="3"/>
        <v>0</v>
      </c>
      <c r="N11" s="130">
        <f>SUM(N4:N10)</f>
        <v>10280</v>
      </c>
      <c r="O11" s="26">
        <f>SUM(O4:O10)</f>
        <v>0</v>
      </c>
      <c r="P11" s="27">
        <f>SUM(P4:P10)</f>
        <v>0</v>
      </c>
      <c r="Q11" s="28" t="e">
        <f>SUM(Q4:Q10)</f>
        <v>#DIV/0!</v>
      </c>
    </row>
    <row r="12" spans="1:18" ht="15" customHeight="1" x14ac:dyDescent="0.2"/>
    <row r="13" spans="1:18" ht="15" customHeight="1" x14ac:dyDescent="0.2"/>
    <row r="14" spans="1:18" ht="15" customHeight="1" x14ac:dyDescent="0.2"/>
    <row r="15" spans="1:18" ht="15" customHeight="1" x14ac:dyDescent="0.2"/>
    <row r="16" spans="1:1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</sheetData>
  <mergeCells count="2">
    <mergeCell ref="B2:Q2"/>
    <mergeCell ref="A1:C1"/>
  </mergeCells>
  <phoneticPr fontId="0" type="noConversion"/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X61"/>
  <sheetViews>
    <sheetView showGridLines="0" workbookViewId="0">
      <selection activeCell="E10" sqref="E10"/>
    </sheetView>
  </sheetViews>
  <sheetFormatPr defaultRowHeight="12.75" x14ac:dyDescent="0.2"/>
  <cols>
    <col min="1" max="2" width="9.7109375" customWidth="1"/>
    <col min="3" max="3" width="8.42578125" customWidth="1"/>
    <col min="4" max="4" width="7.5703125" bestFit="1" customWidth="1"/>
    <col min="5" max="5" width="6.85546875" bestFit="1" customWidth="1"/>
    <col min="6" max="6" width="8.140625" bestFit="1" customWidth="1"/>
    <col min="7" max="7" width="7.5703125" bestFit="1" customWidth="1"/>
    <col min="8" max="8" width="7" bestFit="1" customWidth="1"/>
    <col min="9" max="9" width="7.140625" customWidth="1"/>
    <col min="10" max="10" width="6.5703125" bestFit="1" customWidth="1"/>
    <col min="11" max="12" width="8.5703125" bestFit="1" customWidth="1"/>
    <col min="13" max="13" width="8.42578125" bestFit="1" customWidth="1"/>
    <col min="14" max="20" width="4.7109375" customWidth="1"/>
    <col min="21" max="22" width="7.85546875" customWidth="1"/>
    <col min="23" max="23" width="7.5703125" customWidth="1"/>
    <col min="24" max="24" width="7.7109375" customWidth="1"/>
  </cols>
  <sheetData>
    <row r="1" spans="1:24" ht="24" customHeight="1" thickBot="1" x14ac:dyDescent="0.25">
      <c r="A1" s="168" t="s">
        <v>117</v>
      </c>
      <c r="B1" s="169"/>
      <c r="C1" s="169"/>
      <c r="D1" s="169"/>
      <c r="E1" s="170"/>
      <c r="R1" s="156" t="s">
        <v>106</v>
      </c>
      <c r="S1" s="156"/>
      <c r="T1" s="156"/>
      <c r="U1" s="129">
        <v>700</v>
      </c>
    </row>
    <row r="2" spans="1:24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7"/>
      <c r="X2" s="148"/>
    </row>
    <row r="3" spans="1:24" ht="22.5" customHeight="1" thickBot="1" x14ac:dyDescent="0.3">
      <c r="A3" s="51"/>
      <c r="B3" s="37"/>
      <c r="C3" s="54">
        <v>3.3001000000000003E-2</v>
      </c>
      <c r="D3" s="54">
        <v>1.187E-2</v>
      </c>
      <c r="E3" s="54">
        <v>3.3700000000000002E-3</v>
      </c>
      <c r="F3" s="54">
        <v>1.5544000000000001E-2</v>
      </c>
      <c r="G3" s="55">
        <v>5.0000000000000001E-3</v>
      </c>
      <c r="H3" s="54">
        <v>1.4999999999999999E-2</v>
      </c>
      <c r="I3" s="55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52"/>
      <c r="V3" s="52"/>
      <c r="W3" s="52"/>
      <c r="X3" s="53"/>
    </row>
    <row r="4" spans="1:24" ht="14.1" customHeight="1" x14ac:dyDescent="0.2">
      <c r="A4" s="22" t="s">
        <v>22</v>
      </c>
      <c r="B4" s="7" t="s">
        <v>56</v>
      </c>
      <c r="C4" s="7" t="s">
        <v>57</v>
      </c>
      <c r="D4" s="7" t="s">
        <v>58</v>
      </c>
      <c r="E4" s="7" t="s">
        <v>59</v>
      </c>
      <c r="F4" s="7" t="s">
        <v>60</v>
      </c>
      <c r="G4" s="7" t="s">
        <v>61</v>
      </c>
      <c r="H4" s="7" t="s">
        <v>66</v>
      </c>
      <c r="I4" s="7" t="s">
        <v>62</v>
      </c>
      <c r="J4" s="7" t="s">
        <v>63</v>
      </c>
      <c r="K4" s="7" t="s">
        <v>64</v>
      </c>
      <c r="L4" s="7" t="s">
        <v>65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19" t="s">
        <v>0</v>
      </c>
      <c r="V4" s="20" t="s">
        <v>2</v>
      </c>
      <c r="W4" s="21" t="s">
        <v>25</v>
      </c>
      <c r="X4" s="21" t="s">
        <v>26</v>
      </c>
    </row>
    <row r="5" spans="1:24" ht="20.100000000000001" customHeight="1" x14ac:dyDescent="0.2">
      <c r="A5" s="23" t="s">
        <v>3</v>
      </c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11"/>
      <c r="O5" s="11"/>
      <c r="P5" s="11"/>
      <c r="Q5" s="11"/>
      <c r="R5" s="11"/>
      <c r="S5" s="11"/>
      <c r="T5" s="11"/>
      <c r="U5" s="14">
        <f t="shared" ref="U5:U16" si="0">SUM(B5:T5)</f>
        <v>0</v>
      </c>
      <c r="V5" s="15">
        <f>SUM(B5:T5)/31</f>
        <v>0</v>
      </c>
      <c r="W5" s="33" t="e">
        <f>U5/Resultados!C4</f>
        <v>#DIV/0!</v>
      </c>
      <c r="X5" s="33" t="e">
        <f>U5/Resultados!B4</f>
        <v>#DIV/0!</v>
      </c>
    </row>
    <row r="6" spans="1:24" ht="20.100000000000001" customHeight="1" x14ac:dyDescent="0.2">
      <c r="A6" s="23" t="s">
        <v>4</v>
      </c>
      <c r="B6" s="38"/>
      <c r="C6" s="56"/>
      <c r="D6" s="56"/>
      <c r="E6" s="56"/>
      <c r="F6" s="56"/>
      <c r="G6" s="56"/>
      <c r="H6" s="56"/>
      <c r="I6" s="49"/>
      <c r="J6" s="49"/>
      <c r="K6" s="49"/>
      <c r="L6" s="49"/>
      <c r="M6" s="49"/>
      <c r="N6" s="11"/>
      <c r="O6" s="11"/>
      <c r="P6" s="11"/>
      <c r="Q6" s="11"/>
      <c r="R6" s="11"/>
      <c r="S6" s="11"/>
      <c r="T6" s="11"/>
      <c r="U6" s="14">
        <f t="shared" si="0"/>
        <v>0</v>
      </c>
      <c r="V6" s="15">
        <f t="shared" ref="V6:V16" si="1">SUM(B6:T6)/31</f>
        <v>0</v>
      </c>
      <c r="W6" s="33" t="e">
        <f>U6/Resultados!C5</f>
        <v>#DIV/0!</v>
      </c>
      <c r="X6" s="33" t="e">
        <f>U6/Resultados!B5</f>
        <v>#DIV/0!</v>
      </c>
    </row>
    <row r="7" spans="1:24" ht="20.100000000000001" customHeight="1" x14ac:dyDescent="0.2">
      <c r="A7" s="23" t="s">
        <v>5</v>
      </c>
      <c r="B7" s="3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1"/>
      <c r="O7" s="11"/>
      <c r="P7" s="11"/>
      <c r="Q7" s="11"/>
      <c r="R7" s="11"/>
      <c r="S7" s="11"/>
      <c r="T7" s="11"/>
      <c r="U7" s="14">
        <f t="shared" si="0"/>
        <v>0</v>
      </c>
      <c r="V7" s="15">
        <f t="shared" si="1"/>
        <v>0</v>
      </c>
      <c r="W7" s="33" t="e">
        <f>U7/Resultados!C6</f>
        <v>#DIV/0!</v>
      </c>
      <c r="X7" s="33" t="e">
        <f>U7/Resultados!B6</f>
        <v>#DIV/0!</v>
      </c>
    </row>
    <row r="8" spans="1:24" ht="20.100000000000001" customHeight="1" x14ac:dyDescent="0.2">
      <c r="A8" s="23" t="s">
        <v>6</v>
      </c>
      <c r="B8" s="3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1"/>
      <c r="O8" s="11"/>
      <c r="P8" s="11"/>
      <c r="Q8" s="11"/>
      <c r="R8" s="11"/>
      <c r="S8" s="11"/>
      <c r="T8" s="11"/>
      <c r="U8" s="14">
        <f t="shared" si="0"/>
        <v>0</v>
      </c>
      <c r="V8" s="15">
        <f t="shared" si="1"/>
        <v>0</v>
      </c>
      <c r="W8" s="33" t="e">
        <f>U8/Resultados!C7</f>
        <v>#DIV/0!</v>
      </c>
      <c r="X8" s="33" t="e">
        <f>U8/Resultados!B7</f>
        <v>#DIV/0!</v>
      </c>
    </row>
    <row r="9" spans="1:24" ht="20.100000000000001" customHeight="1" x14ac:dyDescent="0.2">
      <c r="A9" s="23" t="s">
        <v>7</v>
      </c>
      <c r="B9" s="3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1"/>
      <c r="O9" s="11"/>
      <c r="P9" s="11"/>
      <c r="Q9" s="11"/>
      <c r="R9" s="11"/>
      <c r="S9" s="11"/>
      <c r="T9" s="11"/>
      <c r="U9" s="14">
        <f t="shared" si="0"/>
        <v>0</v>
      </c>
      <c r="V9" s="15">
        <f t="shared" si="1"/>
        <v>0</v>
      </c>
      <c r="W9" s="33" t="e">
        <f>U9/Resultados!C8</f>
        <v>#DIV/0!</v>
      </c>
      <c r="X9" s="33" t="e">
        <f>U9/Resultados!B8</f>
        <v>#DIV/0!</v>
      </c>
    </row>
    <row r="10" spans="1:24" ht="20.100000000000001" customHeight="1" x14ac:dyDescent="0.2">
      <c r="A10" s="23" t="s">
        <v>8</v>
      </c>
      <c r="B10" s="3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1"/>
      <c r="O10" s="11"/>
      <c r="P10" s="11"/>
      <c r="Q10" s="11"/>
      <c r="R10" s="11"/>
      <c r="S10" s="11"/>
      <c r="T10" s="11"/>
      <c r="U10" s="14">
        <f t="shared" si="0"/>
        <v>0</v>
      </c>
      <c r="V10" s="15">
        <f t="shared" si="1"/>
        <v>0</v>
      </c>
      <c r="W10" s="33" t="e">
        <f>U10/Resultados!C9</f>
        <v>#DIV/0!</v>
      </c>
      <c r="X10" s="33" t="e">
        <f>U10/Resultados!B9</f>
        <v>#DIV/0!</v>
      </c>
    </row>
    <row r="11" spans="1:24" ht="20.100000000000001" customHeight="1" x14ac:dyDescent="0.2">
      <c r="A11" s="23" t="s">
        <v>9</v>
      </c>
      <c r="B11" s="38"/>
      <c r="C11" s="49"/>
      <c r="D11" s="49"/>
      <c r="E11" s="49"/>
      <c r="F11" s="49"/>
      <c r="G11" s="49"/>
      <c r="H11" s="49"/>
      <c r="I11" s="38"/>
      <c r="J11" s="49"/>
      <c r="K11" s="49"/>
      <c r="L11" s="49"/>
      <c r="M11" s="49"/>
      <c r="N11" s="11"/>
      <c r="O11" s="11"/>
      <c r="P11" s="11"/>
      <c r="Q11" s="11"/>
      <c r="R11" s="11"/>
      <c r="S11" s="11"/>
      <c r="T11" s="11"/>
      <c r="U11" s="14">
        <f t="shared" si="0"/>
        <v>0</v>
      </c>
      <c r="V11" s="15">
        <f t="shared" si="1"/>
        <v>0</v>
      </c>
      <c r="W11" s="33" t="e">
        <f>U11/Resultados!C10</f>
        <v>#DIV/0!</v>
      </c>
      <c r="X11" s="33" t="e">
        <f>U11/Resultados!B10</f>
        <v>#DIV/0!</v>
      </c>
    </row>
    <row r="12" spans="1:24" ht="20.100000000000001" customHeight="1" x14ac:dyDescent="0.2">
      <c r="A12" s="23" t="s">
        <v>10</v>
      </c>
      <c r="B12" s="38"/>
      <c r="C12" s="49"/>
      <c r="D12" s="49"/>
      <c r="E12" s="49"/>
      <c r="F12" s="49"/>
      <c r="G12" s="49"/>
      <c r="H12" s="49"/>
      <c r="I12" s="38"/>
      <c r="J12" s="49"/>
      <c r="K12" s="49"/>
      <c r="L12" s="49"/>
      <c r="M12" s="49"/>
      <c r="N12" s="11"/>
      <c r="O12" s="11"/>
      <c r="P12" s="11"/>
      <c r="Q12" s="11"/>
      <c r="R12" s="11"/>
      <c r="S12" s="11"/>
      <c r="T12" s="11"/>
      <c r="U12" s="14">
        <f t="shared" si="0"/>
        <v>0</v>
      </c>
      <c r="V12" s="15">
        <f t="shared" si="1"/>
        <v>0</v>
      </c>
      <c r="W12" s="33" t="e">
        <f>U12/Resultados!C11</f>
        <v>#DIV/0!</v>
      </c>
      <c r="X12" s="33" t="e">
        <f>U12/Resultados!B11</f>
        <v>#DIV/0!</v>
      </c>
    </row>
    <row r="13" spans="1:24" ht="20.100000000000001" customHeight="1" x14ac:dyDescent="0.2">
      <c r="A13" s="23" t="s">
        <v>11</v>
      </c>
      <c r="B13" s="38"/>
      <c r="C13" s="49"/>
      <c r="D13" s="49"/>
      <c r="E13" s="49"/>
      <c r="F13" s="49"/>
      <c r="G13" s="49"/>
      <c r="H13" s="49"/>
      <c r="I13" s="38"/>
      <c r="J13" s="49"/>
      <c r="K13" s="49"/>
      <c r="L13" s="49"/>
      <c r="M13" s="49"/>
      <c r="N13" s="11"/>
      <c r="O13" s="11"/>
      <c r="P13" s="11"/>
      <c r="Q13" s="11"/>
      <c r="R13" s="11"/>
      <c r="S13" s="11"/>
      <c r="T13" s="11"/>
      <c r="U13" s="14">
        <f t="shared" si="0"/>
        <v>0</v>
      </c>
      <c r="V13" s="15">
        <f t="shared" si="1"/>
        <v>0</v>
      </c>
      <c r="W13" s="33" t="e">
        <f>U13/Resultados!C12</f>
        <v>#DIV/0!</v>
      </c>
      <c r="X13" s="33" t="e">
        <f>U13/Resultados!B12</f>
        <v>#DIV/0!</v>
      </c>
    </row>
    <row r="14" spans="1:24" ht="20.100000000000001" customHeight="1" x14ac:dyDescent="0.2">
      <c r="A14" s="23" t="s">
        <v>12</v>
      </c>
      <c r="B14" s="38"/>
      <c r="C14" s="49"/>
      <c r="D14" s="49"/>
      <c r="E14" s="49"/>
      <c r="F14" s="49"/>
      <c r="G14" s="49"/>
      <c r="H14" s="49"/>
      <c r="I14" s="38"/>
      <c r="J14" s="49"/>
      <c r="K14" s="49"/>
      <c r="L14" s="49"/>
      <c r="M14" s="49"/>
      <c r="N14" s="11"/>
      <c r="O14" s="11"/>
      <c r="P14" s="11"/>
      <c r="Q14" s="11"/>
      <c r="R14" s="11"/>
      <c r="S14" s="11"/>
      <c r="T14" s="11"/>
      <c r="U14" s="14">
        <f t="shared" si="0"/>
        <v>0</v>
      </c>
      <c r="V14" s="15">
        <f t="shared" si="1"/>
        <v>0</v>
      </c>
      <c r="W14" s="33" t="e">
        <f>U14/Resultados!C13</f>
        <v>#DIV/0!</v>
      </c>
      <c r="X14" s="33" t="e">
        <f>U14/Resultados!B13</f>
        <v>#DIV/0!</v>
      </c>
    </row>
    <row r="15" spans="1:24" ht="20.100000000000001" customHeight="1" x14ac:dyDescent="0.2">
      <c r="A15" s="23" t="s">
        <v>13</v>
      </c>
      <c r="B15" s="38"/>
      <c r="C15" s="49"/>
      <c r="D15" s="49"/>
      <c r="E15" s="49"/>
      <c r="F15" s="49"/>
      <c r="G15" s="49"/>
      <c r="H15" s="49"/>
      <c r="I15" s="38"/>
      <c r="J15" s="49"/>
      <c r="K15" s="49"/>
      <c r="L15" s="49"/>
      <c r="M15" s="49"/>
      <c r="N15" s="11"/>
      <c r="O15" s="11"/>
      <c r="P15" s="11"/>
      <c r="Q15" s="11"/>
      <c r="R15" s="11"/>
      <c r="S15" s="11"/>
      <c r="T15" s="11"/>
      <c r="U15" s="14">
        <f t="shared" si="0"/>
        <v>0</v>
      </c>
      <c r="V15" s="15">
        <f t="shared" si="1"/>
        <v>0</v>
      </c>
      <c r="W15" s="33" t="e">
        <f>U15/Resultados!C14</f>
        <v>#DIV/0!</v>
      </c>
      <c r="X15" s="33" t="e">
        <f>U15/Resultados!B14</f>
        <v>#DIV/0!</v>
      </c>
    </row>
    <row r="16" spans="1:24" ht="20.100000000000001" customHeight="1" x14ac:dyDescent="0.2">
      <c r="A16" s="23" t="s">
        <v>14</v>
      </c>
      <c r="B16" s="38"/>
      <c r="C16" s="49"/>
      <c r="D16" s="49"/>
      <c r="E16" s="49"/>
      <c r="F16" s="49"/>
      <c r="G16" s="49"/>
      <c r="H16" s="49"/>
      <c r="I16" s="38"/>
      <c r="J16" s="49"/>
      <c r="K16" s="49"/>
      <c r="L16" s="49"/>
      <c r="M16" s="49"/>
      <c r="N16" s="11"/>
      <c r="O16" s="11"/>
      <c r="P16" s="11"/>
      <c r="Q16" s="11"/>
      <c r="R16" s="11"/>
      <c r="S16" s="11"/>
      <c r="T16" s="11"/>
      <c r="U16" s="14">
        <f t="shared" si="0"/>
        <v>0</v>
      </c>
      <c r="V16" s="15">
        <f t="shared" si="1"/>
        <v>0</v>
      </c>
      <c r="W16" s="33" t="e">
        <f>U16/Resultados!C15</f>
        <v>#DIV/0!</v>
      </c>
      <c r="X16" s="33" t="e">
        <f>U16/Resultados!B15</f>
        <v>#DIV/0!</v>
      </c>
    </row>
    <row r="17" spans="1:24" ht="18" customHeight="1" thickBot="1" x14ac:dyDescent="0.25">
      <c r="A17" s="6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50"/>
      <c r="M17" s="50"/>
      <c r="N17" s="13"/>
      <c r="O17" s="13"/>
      <c r="P17" s="13"/>
      <c r="Q17" s="13"/>
      <c r="R17" s="13"/>
      <c r="S17" s="13"/>
      <c r="T17" s="13"/>
      <c r="U17" s="17"/>
      <c r="V17" s="15"/>
      <c r="W17" s="16"/>
      <c r="X17" s="33"/>
    </row>
    <row r="18" spans="1:24" ht="15.75" customHeight="1" thickBot="1" x14ac:dyDescent="0.25">
      <c r="A18" s="24" t="s">
        <v>24</v>
      </c>
      <c r="B18" s="25">
        <f>SUM(B5:B17)</f>
        <v>0</v>
      </c>
      <c r="C18" s="25">
        <f t="shared" ref="C18:O18" si="2">SUM(C5:C17)</f>
        <v>0</v>
      </c>
      <c r="D18" s="25">
        <f t="shared" si="2"/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34">
        <f t="shared" si="2"/>
        <v>0</v>
      </c>
      <c r="O18" s="34">
        <f t="shared" si="2"/>
        <v>0</v>
      </c>
      <c r="P18" s="35">
        <f t="shared" ref="P18:U18" si="3">SUM(P5:P17)</f>
        <v>0</v>
      </c>
      <c r="Q18" s="35">
        <f t="shared" si="3"/>
        <v>0</v>
      </c>
      <c r="R18" s="35">
        <f t="shared" si="3"/>
        <v>0</v>
      </c>
      <c r="S18" s="35">
        <f t="shared" si="3"/>
        <v>0</v>
      </c>
      <c r="T18" s="35">
        <f t="shared" si="3"/>
        <v>0</v>
      </c>
      <c r="U18" s="26">
        <f t="shared" si="3"/>
        <v>0</v>
      </c>
      <c r="V18" s="27">
        <f>U18/12</f>
        <v>0</v>
      </c>
      <c r="W18" s="77" t="e">
        <f>U18/Resultados!C16</f>
        <v>#DIV/0!</v>
      </c>
      <c r="X18" s="78" t="e">
        <f>U18/Resultados!B16</f>
        <v>#DIV/0!</v>
      </c>
    </row>
    <row r="19" spans="1:24" ht="15" customHeight="1" x14ac:dyDescent="0.2"/>
    <row r="20" spans="1:24" ht="14.25" customHeight="1" x14ac:dyDescent="0.2"/>
    <row r="21" spans="1:24" ht="15" customHeight="1" x14ac:dyDescent="0.2"/>
    <row r="22" spans="1:24" ht="15" customHeight="1" x14ac:dyDescent="0.2"/>
    <row r="23" spans="1:24" ht="15" customHeight="1" x14ac:dyDescent="0.2"/>
    <row r="24" spans="1:24" ht="15" customHeight="1" x14ac:dyDescent="0.2"/>
    <row r="25" spans="1:24" ht="15" customHeight="1" x14ac:dyDescent="0.2"/>
    <row r="26" spans="1:24" ht="15" customHeight="1" x14ac:dyDescent="0.2"/>
    <row r="27" spans="1:24" ht="15" customHeight="1" x14ac:dyDescent="0.2"/>
    <row r="28" spans="1:24" ht="15" customHeight="1" x14ac:dyDescent="0.2"/>
    <row r="29" spans="1:24" ht="15" customHeight="1" x14ac:dyDescent="0.2"/>
    <row r="30" spans="1:24" ht="15" customHeight="1" x14ac:dyDescent="0.2"/>
    <row r="31" spans="1:24" ht="15" customHeight="1" x14ac:dyDescent="0.2"/>
    <row r="32" spans="1:2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mergeCells count="3">
    <mergeCell ref="A1:E1"/>
    <mergeCell ref="B2:X2"/>
    <mergeCell ref="R1:T1"/>
  </mergeCells>
  <conditionalFormatting sqref="U5:U17">
    <cfRule type="cellIs" dxfId="3" priority="1" operator="greaterThan">
      <formula>700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Y60"/>
  <sheetViews>
    <sheetView showGridLines="0" workbookViewId="0">
      <selection activeCell="L7" sqref="L7:L8"/>
    </sheetView>
  </sheetViews>
  <sheetFormatPr defaultRowHeight="12.75" x14ac:dyDescent="0.2"/>
  <cols>
    <col min="1" max="1" width="9.7109375" customWidth="1"/>
    <col min="2" max="3" width="13.5703125" bestFit="1" customWidth="1"/>
    <col min="4" max="4" width="5" bestFit="1" customWidth="1"/>
    <col min="5" max="21" width="4.7109375" customWidth="1"/>
    <col min="22" max="23" width="7.85546875" customWidth="1"/>
    <col min="24" max="24" width="7.5703125" customWidth="1"/>
    <col min="25" max="25" width="7" customWidth="1"/>
  </cols>
  <sheetData>
    <row r="1" spans="1:25" ht="24" customHeight="1" thickBot="1" x14ac:dyDescent="0.25">
      <c r="A1" s="168" t="s">
        <v>99</v>
      </c>
      <c r="B1" s="169"/>
      <c r="C1" s="169"/>
      <c r="D1" s="169"/>
      <c r="E1" s="170"/>
      <c r="S1" s="156" t="s">
        <v>106</v>
      </c>
      <c r="T1" s="156"/>
      <c r="U1" s="156"/>
      <c r="V1" s="129">
        <v>55</v>
      </c>
    </row>
    <row r="2" spans="1:25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7"/>
      <c r="X2" s="147"/>
      <c r="Y2" s="148"/>
    </row>
    <row r="3" spans="1:25" ht="14.1" customHeight="1" x14ac:dyDescent="0.2">
      <c r="A3" s="22" t="s">
        <v>22</v>
      </c>
      <c r="B3" s="7" t="s">
        <v>47</v>
      </c>
      <c r="C3" s="7" t="s">
        <v>49</v>
      </c>
      <c r="D3" s="7" t="s">
        <v>48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19" t="s">
        <v>0</v>
      </c>
      <c r="W3" s="20" t="s">
        <v>2</v>
      </c>
      <c r="X3" s="21" t="s">
        <v>25</v>
      </c>
      <c r="Y3" s="21" t="s">
        <v>26</v>
      </c>
    </row>
    <row r="4" spans="1:25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>
        <f t="shared" ref="V4:V15" si="0">SUM(B4:U4)</f>
        <v>0</v>
      </c>
      <c r="W4" s="15">
        <f>SUM(B4:U4)/31</f>
        <v>0</v>
      </c>
      <c r="X4" s="33" t="e">
        <f>V4/Resultados!C4</f>
        <v>#DIV/0!</v>
      </c>
      <c r="Y4" s="33" t="e">
        <f>U4/Resultados!B4</f>
        <v>#DIV/0!</v>
      </c>
    </row>
    <row r="5" spans="1:25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4">
        <f t="shared" si="0"/>
        <v>0</v>
      </c>
      <c r="W5" s="15">
        <f t="shared" ref="W5:W15" si="1">SUM(B5:U5)/31</f>
        <v>0</v>
      </c>
      <c r="X5" s="33" t="e">
        <f>V5/Resultados!C5</f>
        <v>#DIV/0!</v>
      </c>
      <c r="Y5" s="33" t="e">
        <f>U5/Resultados!B5</f>
        <v>#DIV/0!</v>
      </c>
    </row>
    <row r="6" spans="1:25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4">
        <f t="shared" si="0"/>
        <v>0</v>
      </c>
      <c r="W6" s="15">
        <f t="shared" si="1"/>
        <v>0</v>
      </c>
      <c r="X6" s="33" t="e">
        <f>V6/Resultados!C6</f>
        <v>#DIV/0!</v>
      </c>
      <c r="Y6" s="33" t="e">
        <f>U6/Resultados!B6</f>
        <v>#DIV/0!</v>
      </c>
    </row>
    <row r="7" spans="1:25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4">
        <f t="shared" si="0"/>
        <v>0</v>
      </c>
      <c r="W7" s="15">
        <f t="shared" si="1"/>
        <v>0</v>
      </c>
      <c r="X7" s="33" t="e">
        <f>V7/Resultados!C7</f>
        <v>#DIV/0!</v>
      </c>
      <c r="Y7" s="33" t="e">
        <f>U7/Resultados!B7</f>
        <v>#DIV/0!</v>
      </c>
    </row>
    <row r="8" spans="1:25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4">
        <f t="shared" si="0"/>
        <v>0</v>
      </c>
      <c r="W8" s="15">
        <f t="shared" si="1"/>
        <v>0</v>
      </c>
      <c r="X8" s="33" t="e">
        <f>V8/Resultados!C8</f>
        <v>#DIV/0!</v>
      </c>
      <c r="Y8" s="33" t="e">
        <f>U8/Resultados!B8</f>
        <v>#DIV/0!</v>
      </c>
    </row>
    <row r="9" spans="1:25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4">
        <f t="shared" si="0"/>
        <v>0</v>
      </c>
      <c r="W9" s="15">
        <f t="shared" si="1"/>
        <v>0</v>
      </c>
      <c r="X9" s="33" t="e">
        <f>V9/Resultados!C9</f>
        <v>#DIV/0!</v>
      </c>
      <c r="Y9" s="33" t="e">
        <f>U9/Resultados!B9</f>
        <v>#DIV/0!</v>
      </c>
    </row>
    <row r="10" spans="1:25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4">
        <f t="shared" si="0"/>
        <v>0</v>
      </c>
      <c r="W10" s="15">
        <f t="shared" si="1"/>
        <v>0</v>
      </c>
      <c r="X10" s="33" t="e">
        <f>V10/Resultados!C10</f>
        <v>#DIV/0!</v>
      </c>
      <c r="Y10" s="33" t="e">
        <f>U10/Resultados!B10</f>
        <v>#DIV/0!</v>
      </c>
    </row>
    <row r="11" spans="1:25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>
        <f t="shared" si="0"/>
        <v>0</v>
      </c>
      <c r="W11" s="15">
        <f t="shared" si="1"/>
        <v>0</v>
      </c>
      <c r="X11" s="33" t="e">
        <f>V11/Resultados!C11</f>
        <v>#DIV/0!</v>
      </c>
      <c r="Y11" s="33" t="e">
        <f>U11/Resultados!B11</f>
        <v>#DIV/0!</v>
      </c>
    </row>
    <row r="12" spans="1:25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4">
        <f t="shared" si="0"/>
        <v>0</v>
      </c>
      <c r="W12" s="15">
        <f t="shared" si="1"/>
        <v>0</v>
      </c>
      <c r="X12" s="33" t="e">
        <f>V12/Resultados!C12</f>
        <v>#DIV/0!</v>
      </c>
      <c r="Y12" s="33" t="e">
        <f>U12/Resultados!B12</f>
        <v>#DIV/0!</v>
      </c>
    </row>
    <row r="13" spans="1:25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4">
        <f t="shared" si="0"/>
        <v>0</v>
      </c>
      <c r="W13" s="15">
        <f t="shared" si="1"/>
        <v>0</v>
      </c>
      <c r="X13" s="33" t="e">
        <f>V13/Resultados!C13</f>
        <v>#DIV/0!</v>
      </c>
      <c r="Y13" s="33" t="e">
        <f>U13/Resultados!B13</f>
        <v>#DIV/0!</v>
      </c>
    </row>
    <row r="14" spans="1:25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4">
        <f t="shared" si="0"/>
        <v>0</v>
      </c>
      <c r="W14" s="15">
        <f t="shared" si="1"/>
        <v>0</v>
      </c>
      <c r="X14" s="33" t="e">
        <f>V14/Resultados!C14</f>
        <v>#DIV/0!</v>
      </c>
      <c r="Y14" s="33" t="e">
        <f>U14/Resultados!B14</f>
        <v>#DIV/0!</v>
      </c>
    </row>
    <row r="15" spans="1:25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4">
        <f t="shared" si="0"/>
        <v>0</v>
      </c>
      <c r="W15" s="15">
        <f t="shared" si="1"/>
        <v>0</v>
      </c>
      <c r="X15" s="33" t="e">
        <f>V15/Resultados!C15</f>
        <v>#DIV/0!</v>
      </c>
      <c r="Y15" s="33" t="e">
        <f>U15/Resultados!B15</f>
        <v>#DIV/0!</v>
      </c>
    </row>
    <row r="16" spans="1:25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7"/>
      <c r="W16" s="15"/>
      <c r="X16" s="16"/>
      <c r="Y16" s="33"/>
    </row>
    <row r="17" spans="1:25" ht="15.75" customHeight="1" thickBot="1" x14ac:dyDescent="0.25">
      <c r="A17" s="24" t="s">
        <v>24</v>
      </c>
      <c r="B17" s="34">
        <f>SUM(B4:B16)</f>
        <v>0</v>
      </c>
      <c r="C17" s="35">
        <f t="shared" ref="C17:U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26">
        <f>SUM(V4:V16)</f>
        <v>0</v>
      </c>
      <c r="W17" s="27">
        <f>V17/12</f>
        <v>0</v>
      </c>
      <c r="X17" s="77" t="e">
        <f>V17/Resultados!C16</f>
        <v>#DIV/0!</v>
      </c>
      <c r="Y17" s="78" t="e">
        <f>V17/Resultados!B16</f>
        <v>#DIV/0!</v>
      </c>
    </row>
    <row r="18" spans="1:25" ht="15" customHeight="1" x14ac:dyDescent="0.2"/>
    <row r="19" spans="1:25" ht="15" customHeight="1" x14ac:dyDescent="0.2"/>
    <row r="20" spans="1:25" ht="15" customHeight="1" x14ac:dyDescent="0.2"/>
    <row r="21" spans="1:25" ht="15" customHeight="1" x14ac:dyDescent="0.2"/>
    <row r="22" spans="1:25" ht="15" customHeight="1" x14ac:dyDescent="0.2"/>
    <row r="23" spans="1:25" ht="15" customHeight="1" x14ac:dyDescent="0.2"/>
    <row r="24" spans="1:25" ht="15" customHeight="1" x14ac:dyDescent="0.2"/>
    <row r="25" spans="1:25" ht="15" customHeight="1" x14ac:dyDescent="0.2"/>
    <row r="26" spans="1:25" ht="15" customHeight="1" x14ac:dyDescent="0.2"/>
    <row r="27" spans="1:25" ht="15" customHeight="1" x14ac:dyDescent="0.2"/>
    <row r="28" spans="1:25" ht="15" customHeight="1" x14ac:dyDescent="0.2"/>
    <row r="29" spans="1:25" ht="15" customHeight="1" x14ac:dyDescent="0.2"/>
    <row r="30" spans="1:25" ht="15" customHeight="1" x14ac:dyDescent="0.2"/>
    <row r="31" spans="1:25" ht="15" customHeight="1" x14ac:dyDescent="0.2"/>
    <row r="32" spans="1:2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Y2"/>
    <mergeCell ref="S1:U1"/>
  </mergeCells>
  <conditionalFormatting sqref="V4:V16">
    <cfRule type="cellIs" dxfId="2" priority="1" operator="greaterThan">
      <formula>660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/>
  <dimension ref="A1:X60"/>
  <sheetViews>
    <sheetView showGridLines="0" workbookViewId="0">
      <selection activeCell="K12" sqref="K12"/>
    </sheetView>
  </sheetViews>
  <sheetFormatPr defaultRowHeight="12.75" x14ac:dyDescent="0.2"/>
  <cols>
    <col min="1" max="1" width="9.7109375" customWidth="1"/>
    <col min="2" max="3" width="13.5703125" bestFit="1" customWidth="1"/>
    <col min="4" max="4" width="11.5703125" bestFit="1" customWidth="1"/>
    <col min="5" max="5" width="12.140625" bestFit="1" customWidth="1"/>
    <col min="6" max="6" width="9.85546875" bestFit="1" customWidth="1"/>
    <col min="7" max="7" width="6" customWidth="1"/>
    <col min="8" max="20" width="4.7109375" customWidth="1"/>
    <col min="21" max="22" width="7.85546875" customWidth="1"/>
    <col min="23" max="23" width="7.5703125" customWidth="1"/>
    <col min="24" max="24" width="7" customWidth="1"/>
  </cols>
  <sheetData>
    <row r="1" spans="1:24" ht="24" customHeight="1" thickBot="1" x14ac:dyDescent="0.25">
      <c r="A1" s="168" t="s">
        <v>101</v>
      </c>
      <c r="B1" s="169"/>
      <c r="C1" s="169"/>
      <c r="D1" s="169"/>
      <c r="E1" s="170"/>
      <c r="R1" s="156" t="s">
        <v>106</v>
      </c>
      <c r="S1" s="156"/>
      <c r="T1" s="156"/>
      <c r="U1" s="129">
        <v>400</v>
      </c>
    </row>
    <row r="2" spans="1:24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7"/>
      <c r="X2" s="148"/>
    </row>
    <row r="3" spans="1:24" ht="14.1" customHeight="1" x14ac:dyDescent="0.2">
      <c r="A3" s="22" t="s">
        <v>22</v>
      </c>
      <c r="B3" s="7" t="s">
        <v>50</v>
      </c>
      <c r="C3" s="7" t="s">
        <v>51</v>
      </c>
      <c r="D3" s="7" t="s">
        <v>52</v>
      </c>
      <c r="E3" s="7" t="s">
        <v>53</v>
      </c>
      <c r="F3" s="7" t="s">
        <v>54</v>
      </c>
      <c r="G3" s="7" t="s">
        <v>55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19" t="s">
        <v>0</v>
      </c>
      <c r="V3" s="20" t="s">
        <v>2</v>
      </c>
      <c r="W3" s="21" t="s">
        <v>25</v>
      </c>
      <c r="X3" s="21" t="s">
        <v>26</v>
      </c>
    </row>
    <row r="4" spans="1:24" ht="20.100000000000001" customHeight="1" x14ac:dyDescent="0.2">
      <c r="A4" s="23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4">
        <f t="shared" ref="U4:U15" si="0">SUM(B4:T4)</f>
        <v>0</v>
      </c>
      <c r="V4" s="15">
        <f>SUM(B4:T4)/31</f>
        <v>0</v>
      </c>
      <c r="W4" s="33" t="e">
        <f>U4/Resultados!C4</f>
        <v>#DIV/0!</v>
      </c>
      <c r="X4" s="33" t="e">
        <f>U4/Resultados!B4</f>
        <v>#DIV/0!</v>
      </c>
    </row>
    <row r="5" spans="1:24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4">
        <f t="shared" si="0"/>
        <v>0</v>
      </c>
      <c r="V5" s="15">
        <f t="shared" ref="V5:V15" si="1">SUM(B5:T5)/31</f>
        <v>0</v>
      </c>
      <c r="W5" s="33" t="e">
        <f>U5/Resultados!C5</f>
        <v>#DIV/0!</v>
      </c>
      <c r="X5" s="33" t="e">
        <f>U5/Resultados!B5</f>
        <v>#DIV/0!</v>
      </c>
    </row>
    <row r="6" spans="1:24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4">
        <f t="shared" si="0"/>
        <v>0</v>
      </c>
      <c r="V6" s="15">
        <f t="shared" si="1"/>
        <v>0</v>
      </c>
      <c r="W6" s="33" t="e">
        <f>U6/Resultados!C6</f>
        <v>#DIV/0!</v>
      </c>
      <c r="X6" s="33" t="e">
        <f>U6/Resultados!B6</f>
        <v>#DIV/0!</v>
      </c>
    </row>
    <row r="7" spans="1:24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4">
        <f t="shared" si="0"/>
        <v>0</v>
      </c>
      <c r="V7" s="15">
        <f t="shared" si="1"/>
        <v>0</v>
      </c>
      <c r="W7" s="33" t="e">
        <f>U7/Resultados!C7</f>
        <v>#DIV/0!</v>
      </c>
      <c r="X7" s="33" t="e">
        <f>U7/Resultados!B7</f>
        <v>#DIV/0!</v>
      </c>
    </row>
    <row r="8" spans="1:24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4">
        <f t="shared" si="0"/>
        <v>0</v>
      </c>
      <c r="V8" s="15">
        <f t="shared" si="1"/>
        <v>0</v>
      </c>
      <c r="W8" s="33" t="e">
        <f>U8/Resultados!C8</f>
        <v>#DIV/0!</v>
      </c>
      <c r="X8" s="33" t="e">
        <f>U8/Resultados!B8</f>
        <v>#DIV/0!</v>
      </c>
    </row>
    <row r="9" spans="1:24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4">
        <f t="shared" si="0"/>
        <v>0</v>
      </c>
      <c r="V9" s="15">
        <f t="shared" si="1"/>
        <v>0</v>
      </c>
      <c r="W9" s="33" t="e">
        <f>U9/Resultados!C9</f>
        <v>#DIV/0!</v>
      </c>
      <c r="X9" s="33" t="e">
        <f>U9/Resultados!B9</f>
        <v>#DIV/0!</v>
      </c>
    </row>
    <row r="10" spans="1:24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4">
        <f t="shared" si="0"/>
        <v>0</v>
      </c>
      <c r="V10" s="15">
        <f t="shared" si="1"/>
        <v>0</v>
      </c>
      <c r="W10" s="33" t="e">
        <f>U10/Resultados!C10</f>
        <v>#DIV/0!</v>
      </c>
      <c r="X10" s="33" t="e">
        <f>U10/Resultados!B10</f>
        <v>#DIV/0!</v>
      </c>
    </row>
    <row r="11" spans="1:24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4">
        <f t="shared" si="0"/>
        <v>0</v>
      </c>
      <c r="V11" s="15">
        <f t="shared" si="1"/>
        <v>0</v>
      </c>
      <c r="W11" s="33" t="e">
        <f>U11/Resultados!C11</f>
        <v>#DIV/0!</v>
      </c>
      <c r="X11" s="33" t="e">
        <f>U11/Resultados!B11</f>
        <v>#DIV/0!</v>
      </c>
    </row>
    <row r="12" spans="1:24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4">
        <f t="shared" si="0"/>
        <v>0</v>
      </c>
      <c r="V12" s="15">
        <f t="shared" si="1"/>
        <v>0</v>
      </c>
      <c r="W12" s="33" t="e">
        <f>U12/Resultados!C12</f>
        <v>#DIV/0!</v>
      </c>
      <c r="X12" s="33" t="e">
        <f>U12/Resultados!B12</f>
        <v>#DIV/0!</v>
      </c>
    </row>
    <row r="13" spans="1:24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4">
        <f t="shared" si="0"/>
        <v>0</v>
      </c>
      <c r="V13" s="15">
        <f t="shared" si="1"/>
        <v>0</v>
      </c>
      <c r="W13" s="33" t="e">
        <f>U13/Resultados!C13</f>
        <v>#DIV/0!</v>
      </c>
      <c r="X13" s="33" t="e">
        <f>U13/Resultados!B13</f>
        <v>#DIV/0!</v>
      </c>
    </row>
    <row r="14" spans="1:24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4">
        <f t="shared" si="0"/>
        <v>0</v>
      </c>
      <c r="V14" s="15">
        <f t="shared" si="1"/>
        <v>0</v>
      </c>
      <c r="W14" s="33" t="e">
        <f>U14/Resultados!C14</f>
        <v>#DIV/0!</v>
      </c>
      <c r="X14" s="33" t="e">
        <f>U14/Resultados!B14</f>
        <v>#DIV/0!</v>
      </c>
    </row>
    <row r="15" spans="1:24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4">
        <f t="shared" si="0"/>
        <v>0</v>
      </c>
      <c r="V15" s="15">
        <f t="shared" si="1"/>
        <v>0</v>
      </c>
      <c r="W15" s="33" t="e">
        <f>U15/Resultados!C15</f>
        <v>#DIV/0!</v>
      </c>
      <c r="X15" s="33" t="e">
        <f>U15/Resultados!B15</f>
        <v>#DIV/0!</v>
      </c>
    </row>
    <row r="16" spans="1:24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7"/>
      <c r="V16" s="15"/>
      <c r="W16" s="16"/>
      <c r="X16" s="33"/>
    </row>
    <row r="17" spans="1:24" ht="15.75" customHeight="1" thickBot="1" x14ac:dyDescent="0.25">
      <c r="A17" s="24" t="s">
        <v>24</v>
      </c>
      <c r="B17" s="34">
        <f>SUM(B4:B16)</f>
        <v>0</v>
      </c>
      <c r="C17" s="35">
        <f t="shared" ref="C17:T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26">
        <f>SUM(U4:U16)</f>
        <v>0</v>
      </c>
      <c r="V17" s="27">
        <f>U17/12</f>
        <v>0</v>
      </c>
      <c r="W17" s="77" t="e">
        <f>U17/Resultados!C16</f>
        <v>#DIV/0!</v>
      </c>
      <c r="X17" s="78" t="e">
        <f>U17/Resultados!B16</f>
        <v>#DIV/0!</v>
      </c>
    </row>
    <row r="18" spans="1:24" ht="15" customHeight="1" x14ac:dyDescent="0.2"/>
    <row r="19" spans="1:24" ht="15" customHeight="1" x14ac:dyDescent="0.2"/>
    <row r="20" spans="1:24" ht="15" customHeight="1" x14ac:dyDescent="0.2"/>
    <row r="21" spans="1:24" ht="15" customHeight="1" x14ac:dyDescent="0.2"/>
    <row r="22" spans="1:24" ht="15" customHeight="1" x14ac:dyDescent="0.2"/>
    <row r="23" spans="1:24" ht="15" customHeight="1" x14ac:dyDescent="0.2"/>
    <row r="24" spans="1:24" ht="15" customHeight="1" x14ac:dyDescent="0.2"/>
    <row r="25" spans="1:24" ht="15" customHeight="1" x14ac:dyDescent="0.2"/>
    <row r="26" spans="1:24" ht="15" customHeight="1" x14ac:dyDescent="0.2"/>
    <row r="27" spans="1:24" ht="15" customHeight="1" x14ac:dyDescent="0.2"/>
    <row r="28" spans="1:24" ht="15" customHeight="1" x14ac:dyDescent="0.2"/>
    <row r="29" spans="1:24" ht="15" customHeight="1" x14ac:dyDescent="0.2"/>
    <row r="30" spans="1:24" ht="15" customHeight="1" x14ac:dyDescent="0.2"/>
    <row r="31" spans="1:24" ht="15" customHeight="1" x14ac:dyDescent="0.2"/>
    <row r="32" spans="1:2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X2"/>
    <mergeCell ref="R1:T1"/>
  </mergeCells>
  <conditionalFormatting sqref="U4:U16">
    <cfRule type="cellIs" dxfId="1" priority="1" operator="greaterThan">
      <formula>400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/>
  <dimension ref="A1:AJ60"/>
  <sheetViews>
    <sheetView showGridLines="0" workbookViewId="0">
      <selection activeCell="M10" sqref="M10"/>
    </sheetView>
  </sheetViews>
  <sheetFormatPr defaultRowHeight="12.75" x14ac:dyDescent="0.2"/>
  <cols>
    <col min="1" max="1" width="9.7109375" customWidth="1"/>
    <col min="2" max="5" width="4.7109375" customWidth="1"/>
    <col min="6" max="6" width="10.140625" customWidth="1"/>
    <col min="7" max="7" width="4.7109375" customWidth="1"/>
    <col min="8" max="8" width="7.7109375" customWidth="1"/>
    <col min="9" max="11" width="4.7109375" customWidth="1"/>
    <col min="12" max="29" width="3.7109375" customWidth="1"/>
    <col min="30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100</v>
      </c>
      <c r="B1" s="154"/>
      <c r="C1" s="154"/>
      <c r="D1" s="154"/>
      <c r="E1" s="155"/>
      <c r="AD1" s="172" t="s">
        <v>106</v>
      </c>
      <c r="AE1" s="173"/>
      <c r="AF1" s="174"/>
      <c r="AG1" s="129">
        <v>940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46"/>
      <c r="C10" s="46"/>
      <c r="D10" s="46"/>
      <c r="E10" s="46"/>
      <c r="F10" s="47"/>
      <c r="G10" s="46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46"/>
      <c r="C11" s="46"/>
      <c r="D11" s="46"/>
      <c r="E11" s="46"/>
      <c r="F11" s="47"/>
      <c r="G11" s="46"/>
      <c r="H11" s="46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46"/>
      <c r="C12" s="46"/>
      <c r="D12" s="46"/>
      <c r="E12" s="46"/>
      <c r="F12" s="47"/>
      <c r="G12" s="46"/>
      <c r="H12" s="46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46"/>
      <c r="C13" s="46"/>
      <c r="D13" s="46"/>
      <c r="E13" s="46"/>
      <c r="F13" s="47"/>
      <c r="G13" s="46"/>
      <c r="H13" s="46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46"/>
      <c r="C14" s="74"/>
      <c r="D14" s="46"/>
      <c r="E14" s="46"/>
      <c r="F14" s="47"/>
      <c r="G14" s="46"/>
      <c r="H14" s="46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46"/>
      <c r="C15" s="74"/>
      <c r="D15" s="46"/>
      <c r="E15" s="46"/>
      <c r="F15" s="47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48"/>
      <c r="C16" s="48"/>
      <c r="D16" s="48"/>
      <c r="E16" s="48"/>
      <c r="F16" s="48"/>
      <c r="G16" s="48"/>
      <c r="H16" s="48"/>
      <c r="I16" s="48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0" priority="1" operator="greaterThan">
      <formula>940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E115"/>
  <sheetViews>
    <sheetView showGridLines="0" zoomScaleNormal="100" workbookViewId="0">
      <selection activeCell="E3" sqref="E3"/>
    </sheetView>
  </sheetViews>
  <sheetFormatPr defaultRowHeight="12.75" x14ac:dyDescent="0.2"/>
  <cols>
    <col min="1" max="1" width="22" customWidth="1"/>
    <col min="2" max="2" width="18.85546875" bestFit="1" customWidth="1"/>
    <col min="3" max="3" width="21.140625" bestFit="1" customWidth="1"/>
    <col min="4" max="4" width="18" customWidth="1"/>
    <col min="5" max="5" width="16.7109375" customWidth="1"/>
  </cols>
  <sheetData>
    <row r="1" spans="1:5" ht="24.75" customHeight="1" thickBot="1" x14ac:dyDescent="0.25">
      <c r="A1" s="175" t="s">
        <v>102</v>
      </c>
      <c r="B1" s="176"/>
      <c r="C1" s="135">
        <v>2014</v>
      </c>
      <c r="E1" s="134"/>
    </row>
    <row r="2" spans="1:5" ht="21" customHeight="1" thickBot="1" x14ac:dyDescent="0.25">
      <c r="A2" s="177" t="s">
        <v>106</v>
      </c>
      <c r="B2" s="137">
        <f>Recebimentos!N11</f>
        <v>10280</v>
      </c>
      <c r="C2" s="138">
        <f>Mercado!AG1+Luz!AG1+Telefone!AG1+Internet!AG1+'TV Cabo'!AG1+Condomínio!AG1+Unimed!AG1+Dentista!AG1+Farmácia!AG1+Calçados!AG1+Confecções!AG1+Carro!U1+Moto!U1+Restaurante!AG1+Fillho!V1+Financiamento!AG1+Lazer!AG1+Empresa!U1+IPTU!V1+Dízimo!AG1+Outros!U1</f>
        <v>8408</v>
      </c>
      <c r="D2" s="136">
        <f>B2-C2</f>
        <v>1872</v>
      </c>
      <c r="E2" s="139">
        <f>D2/B2</f>
        <v>0.18210116731517509</v>
      </c>
    </row>
    <row r="3" spans="1:5" ht="23.25" customHeight="1" thickBot="1" x14ac:dyDescent="0.25">
      <c r="A3" s="178"/>
      <c r="B3" s="141" t="s">
        <v>108</v>
      </c>
      <c r="C3" s="142" t="s">
        <v>109</v>
      </c>
      <c r="D3" s="140" t="s">
        <v>110</v>
      </c>
      <c r="E3" s="143" t="s">
        <v>15</v>
      </c>
    </row>
    <row r="4" spans="1:5" ht="19.5" customHeight="1" thickBot="1" x14ac:dyDescent="0.3">
      <c r="A4" s="60" t="s">
        <v>3</v>
      </c>
      <c r="B4" s="58">
        <f>Recebimentos!B11</f>
        <v>0</v>
      </c>
      <c r="C4" s="57">
        <f>Mercado!AG4+Luz!AG4+Telefone!AG4+Internet!AG4+'TV Cabo'!AG4+Condomínio!AG4+Unimed!AG4+Dentista!AG4+Farmácia!AG4+Calçados!AG4+Confecções!AG4+Carro!U4+Moto!U4+Fillho!V4+Financiamento!AG4+Lazer!AG4+Empresa!U5+IPTU!V4+Outros!U4+Restaurante!AG4+Dízimo!AG4</f>
        <v>0</v>
      </c>
      <c r="D4" s="59">
        <f>B4-C4</f>
        <v>0</v>
      </c>
      <c r="E4" s="61" t="e">
        <f>D4/B4</f>
        <v>#DIV/0!</v>
      </c>
    </row>
    <row r="5" spans="1:5" ht="20.100000000000001" customHeight="1" thickBot="1" x14ac:dyDescent="0.3">
      <c r="A5" s="60" t="s">
        <v>4</v>
      </c>
      <c r="B5" s="58">
        <f>Recebimentos!C11</f>
        <v>0</v>
      </c>
      <c r="C5" s="57">
        <f>Mercado!AG5+Luz!AG5+Telefone!AG5+Internet!AG5+'TV Cabo'!AG5+Condomínio!AG5+Unimed!AG5+Dentista!AG5+Farmácia!AG5+Calçados!AG5+Confecções!AG5+Carro!U5+Moto!U5+Fillho!V5+Financiamento!AG5+Lazer!AG5+Empresa!U6+IPTU!V5+Outros!U5+Restaurante!AG5+Dízimo!AG5</f>
        <v>0</v>
      </c>
      <c r="D5" s="59">
        <f t="shared" ref="D5:D15" si="0">B5-C5</f>
        <v>0</v>
      </c>
      <c r="E5" s="61" t="e">
        <f t="shared" ref="E5:E16" si="1">D5/B5</f>
        <v>#DIV/0!</v>
      </c>
    </row>
    <row r="6" spans="1:5" ht="20.100000000000001" customHeight="1" thickBot="1" x14ac:dyDescent="0.3">
      <c r="A6" s="60" t="s">
        <v>5</v>
      </c>
      <c r="B6" s="58">
        <f>Recebimentos!D11</f>
        <v>0</v>
      </c>
      <c r="C6" s="57">
        <f>Mercado!AG6+Luz!AG6+Telefone!AG6+Internet!AG6+'TV Cabo'!AG6+Condomínio!AG6+Unimed!AG6+Dentista!AG6+Farmácia!AG6+Calçados!AG6+Confecções!AG6+Carro!U6+Moto!U6+Fillho!V6+Financiamento!AG6+Lazer!AG6+Empresa!U7+IPTU!V6+Outros!U6+Restaurante!AG6+Dízimo!AG6</f>
        <v>0</v>
      </c>
      <c r="D6" s="59">
        <f t="shared" si="0"/>
        <v>0</v>
      </c>
      <c r="E6" s="61" t="e">
        <f t="shared" si="1"/>
        <v>#DIV/0!</v>
      </c>
    </row>
    <row r="7" spans="1:5" ht="20.100000000000001" customHeight="1" thickBot="1" x14ac:dyDescent="0.3">
      <c r="A7" s="60" t="s">
        <v>6</v>
      </c>
      <c r="B7" s="58">
        <f>Recebimentos!E11</f>
        <v>0</v>
      </c>
      <c r="C7" s="57">
        <f>Mercado!AG7+Luz!AG7+Telefone!AG7+Internet!AG7+'TV Cabo'!AG7+Condomínio!AG7+Unimed!AG7+Dentista!AG7+Farmácia!AG7+Calçados!AG7+Confecções!AG7+Carro!U7+Moto!U7+Fillho!V7+Financiamento!AG7+Lazer!AG7+Empresa!U8+IPTU!V7+Outros!U7+Restaurante!AG7+Dízimo!AG7</f>
        <v>0</v>
      </c>
      <c r="D7" s="59">
        <f t="shared" si="0"/>
        <v>0</v>
      </c>
      <c r="E7" s="61" t="e">
        <f t="shared" si="1"/>
        <v>#DIV/0!</v>
      </c>
    </row>
    <row r="8" spans="1:5" ht="20.100000000000001" customHeight="1" thickBot="1" x14ac:dyDescent="0.3">
      <c r="A8" s="60" t="s">
        <v>7</v>
      </c>
      <c r="B8" s="58">
        <f>Recebimentos!F11</f>
        <v>0</v>
      </c>
      <c r="C8" s="57">
        <f>Mercado!AG8+Luz!AG8+Telefone!AG8+Internet!AG8+'TV Cabo'!AG8+Condomínio!AG8+Unimed!AG8+Dentista!AG8+Farmácia!AG8+Calçados!AG8+Confecções!AG8+Carro!U8+Moto!U8+Fillho!V8+Financiamento!AG8+Lazer!AG8+Empresa!U9+IPTU!V8+Outros!U8+Restaurante!AG8+Dízimo!AG8</f>
        <v>0</v>
      </c>
      <c r="D8" s="59">
        <f t="shared" si="0"/>
        <v>0</v>
      </c>
      <c r="E8" s="61" t="e">
        <f t="shared" si="1"/>
        <v>#DIV/0!</v>
      </c>
    </row>
    <row r="9" spans="1:5" ht="20.100000000000001" customHeight="1" thickBot="1" x14ac:dyDescent="0.3">
      <c r="A9" s="60" t="s">
        <v>8</v>
      </c>
      <c r="B9" s="58">
        <f>Recebimentos!G11</f>
        <v>0</v>
      </c>
      <c r="C9" s="57">
        <f>Mercado!AG9+Luz!AG9+Telefone!AG9+Internet!AG9+'TV Cabo'!AG9+Condomínio!AG9+Unimed!AG9+Dentista!AG9+Farmácia!AG9+Calçados!AG9+Confecções!AG9+Carro!U9+Moto!U9+Fillho!V9+Financiamento!AG9+Lazer!AG9+Empresa!U10+IPTU!V9+Outros!U9+Restaurante!AG9+Dízimo!AG9</f>
        <v>0</v>
      </c>
      <c r="D9" s="59">
        <f t="shared" si="0"/>
        <v>0</v>
      </c>
      <c r="E9" s="61" t="e">
        <f t="shared" si="1"/>
        <v>#DIV/0!</v>
      </c>
    </row>
    <row r="10" spans="1:5" ht="20.100000000000001" customHeight="1" thickBot="1" x14ac:dyDescent="0.3">
      <c r="A10" s="60" t="s">
        <v>9</v>
      </c>
      <c r="B10" s="58">
        <f>Recebimentos!H11</f>
        <v>0</v>
      </c>
      <c r="C10" s="57">
        <f>Mercado!AG10+Luz!AG10+Telefone!AG10+Internet!AG10+'TV Cabo'!AG10+Condomínio!AG10+Unimed!AG10+Dentista!AG10+Farmácia!AG10+Calçados!AG10+Confecções!AG10+Carro!U10+Moto!U10+Fillho!V10+Financiamento!AG10+Lazer!AG10+Empresa!U11+IPTU!V10+Outros!U10+Restaurante!AG10+Dízimo!AG10</f>
        <v>0</v>
      </c>
      <c r="D10" s="59">
        <f t="shared" si="0"/>
        <v>0</v>
      </c>
      <c r="E10" s="61" t="e">
        <f t="shared" si="1"/>
        <v>#DIV/0!</v>
      </c>
    </row>
    <row r="11" spans="1:5" ht="20.100000000000001" customHeight="1" thickBot="1" x14ac:dyDescent="0.3">
      <c r="A11" s="60" t="s">
        <v>10</v>
      </c>
      <c r="B11" s="58">
        <f>Recebimentos!I11</f>
        <v>0</v>
      </c>
      <c r="C11" s="57">
        <f>Mercado!AG11+Luz!AG11+Telefone!AG11+Internet!AG11+'TV Cabo'!AG11+Condomínio!AG11+Unimed!AG11+Dentista!AG11+Farmácia!AG11+Calçados!AG11+Confecções!AG11+Carro!U11+Moto!U11+Fillho!V11+Financiamento!AG11+Lazer!AG11+Empresa!U12+IPTU!V11+Outros!U11+Restaurante!AG11+Dízimo!AG11</f>
        <v>0</v>
      </c>
      <c r="D11" s="59">
        <f t="shared" si="0"/>
        <v>0</v>
      </c>
      <c r="E11" s="61" t="e">
        <f t="shared" si="1"/>
        <v>#DIV/0!</v>
      </c>
    </row>
    <row r="12" spans="1:5" ht="20.100000000000001" customHeight="1" thickBot="1" x14ac:dyDescent="0.3">
      <c r="A12" s="60" t="s">
        <v>11</v>
      </c>
      <c r="B12" s="58">
        <f>Recebimentos!J11</f>
        <v>0</v>
      </c>
      <c r="C12" s="57">
        <f>Mercado!AG12+Luz!AG12+Telefone!AG12+Internet!AG12+'TV Cabo'!AG12+Condomínio!AG12+Unimed!AG12+Dentista!AG12+Farmácia!AG12+Calçados!AG12+Confecções!AG12+Carro!U12+Moto!U12+Fillho!V12+Financiamento!AG12+Lazer!AG12+Empresa!U13+IPTU!V12+Outros!U12+Restaurante!AG12+Dízimo!AG12</f>
        <v>0</v>
      </c>
      <c r="D12" s="59">
        <f t="shared" si="0"/>
        <v>0</v>
      </c>
      <c r="E12" s="61" t="e">
        <f t="shared" si="1"/>
        <v>#DIV/0!</v>
      </c>
    </row>
    <row r="13" spans="1:5" ht="20.100000000000001" customHeight="1" thickBot="1" x14ac:dyDescent="0.3">
      <c r="A13" s="60" t="s">
        <v>12</v>
      </c>
      <c r="B13" s="58">
        <f>Recebimentos!K11</f>
        <v>0</v>
      </c>
      <c r="C13" s="57">
        <f>Mercado!AG13+Luz!AG13+Telefone!AG13+Internet!AG13+'TV Cabo'!AG13+Condomínio!AG13+Unimed!AG13+Dentista!AG13+Farmácia!AG13+Calçados!AG13+Confecções!AG13+Carro!U13+Moto!U13+Fillho!V13+Financiamento!AG13+Lazer!AG13+Empresa!U14+IPTU!V13+Outros!U13+Restaurante!AG13+Dízimo!AG13</f>
        <v>0</v>
      </c>
      <c r="D13" s="59">
        <f t="shared" si="0"/>
        <v>0</v>
      </c>
      <c r="E13" s="61" t="e">
        <f t="shared" si="1"/>
        <v>#DIV/0!</v>
      </c>
    </row>
    <row r="14" spans="1:5" ht="20.100000000000001" customHeight="1" thickBot="1" x14ac:dyDescent="0.3">
      <c r="A14" s="60" t="s">
        <v>13</v>
      </c>
      <c r="B14" s="58">
        <f>Recebimentos!L11</f>
        <v>0</v>
      </c>
      <c r="C14" s="57">
        <f>Mercado!AG14+Luz!AG14+Telefone!AG14+Internet!AG14+'TV Cabo'!AG14+Condomínio!AG14+Unimed!AG14+Dentista!AG14+Farmácia!AG14+Calçados!AG14+Confecções!AG14+Carro!U14+Moto!U14+Fillho!V14+Financiamento!AG14+Lazer!AG14+Empresa!U15+IPTU!V14+Outros!U14+Restaurante!AG14+Dízimo!AG14</f>
        <v>0</v>
      </c>
      <c r="D14" s="59">
        <f t="shared" si="0"/>
        <v>0</v>
      </c>
      <c r="E14" s="61" t="e">
        <f t="shared" si="1"/>
        <v>#DIV/0!</v>
      </c>
    </row>
    <row r="15" spans="1:5" ht="20.100000000000001" customHeight="1" thickBot="1" x14ac:dyDescent="0.3">
      <c r="A15" s="62" t="s">
        <v>14</v>
      </c>
      <c r="B15" s="63">
        <f>Recebimentos!M11</f>
        <v>0</v>
      </c>
      <c r="C15" s="57">
        <f>Mercado!AG15+Luz!AG15+Telefone!AG15+Internet!AG15+'TV Cabo'!AG15+Condomínio!AG15+Unimed!AG15+Dentista!AG15+Farmácia!AG15+Calçados!AG15+Confecções!AG15+Carro!U15+Moto!U15+Fillho!V15+Financiamento!AG15+Lazer!AG15+Empresa!U16+IPTU!V15+Outros!U15+Restaurante!AG15+Dízimo!AG15</f>
        <v>0</v>
      </c>
      <c r="D15" s="65">
        <f t="shared" si="0"/>
        <v>0</v>
      </c>
      <c r="E15" s="66" t="e">
        <f t="shared" si="1"/>
        <v>#DIV/0!</v>
      </c>
    </row>
    <row r="16" spans="1:5" ht="30.75" customHeight="1" thickBot="1" x14ac:dyDescent="0.25">
      <c r="A16" s="67" t="s">
        <v>67</v>
      </c>
      <c r="B16" s="68">
        <f>SUM(B4:B15)</f>
        <v>0</v>
      </c>
      <c r="C16" s="69">
        <f>SUM(C4:C15)</f>
        <v>0</v>
      </c>
      <c r="D16" s="70">
        <f>SUM(D4:D15)</f>
        <v>0</v>
      </c>
      <c r="E16" s="71" t="e">
        <f t="shared" si="1"/>
        <v>#DIV/0!</v>
      </c>
    </row>
    <row r="17" spans="1:5" ht="20.100000000000001" customHeight="1" thickBot="1" x14ac:dyDescent="0.25">
      <c r="A17" s="67" t="s">
        <v>68</v>
      </c>
      <c r="B17" s="68">
        <f>B16/12</f>
        <v>0</v>
      </c>
      <c r="C17" s="69">
        <f>C16/12</f>
        <v>0</v>
      </c>
      <c r="D17" s="70">
        <f>D16/12</f>
        <v>0</v>
      </c>
      <c r="E17" s="71"/>
    </row>
    <row r="18" spans="1:5" ht="20.100000000000001" customHeight="1" thickBot="1" x14ac:dyDescent="0.3">
      <c r="A18" s="62"/>
      <c r="B18" s="63"/>
      <c r="C18" s="64"/>
      <c r="D18" s="65"/>
      <c r="E18" s="66"/>
    </row>
    <row r="19" spans="1:5" ht="20.100000000000001" customHeight="1" x14ac:dyDescent="0.2">
      <c r="A19" s="1"/>
      <c r="B19" s="2"/>
      <c r="C19" s="2"/>
      <c r="D19" s="2"/>
      <c r="E19" s="2"/>
    </row>
    <row r="20" spans="1:5" ht="20.100000000000001" customHeight="1" x14ac:dyDescent="0.2">
      <c r="A20" s="1"/>
      <c r="B20" s="2"/>
      <c r="C20" s="2"/>
      <c r="D20" s="2"/>
      <c r="E20" s="2"/>
    </row>
    <row r="21" spans="1:5" ht="20.100000000000001" customHeight="1" thickBot="1" x14ac:dyDescent="0.25">
      <c r="A21" s="1"/>
      <c r="B21" s="2"/>
      <c r="C21" s="2"/>
      <c r="D21" s="2"/>
      <c r="E21" s="2"/>
    </row>
    <row r="22" spans="1:5" ht="20.100000000000001" customHeight="1" thickBot="1" x14ac:dyDescent="0.25">
      <c r="A22" s="79" t="s">
        <v>107</v>
      </c>
      <c r="B22" s="2"/>
      <c r="C22" s="2"/>
      <c r="D22" s="2"/>
      <c r="E22" s="2"/>
    </row>
    <row r="23" spans="1:5" ht="20.100000000000001" customHeight="1" thickBot="1" x14ac:dyDescent="0.3">
      <c r="A23" s="80" t="s">
        <v>70</v>
      </c>
      <c r="B23" s="94" t="s">
        <v>91</v>
      </c>
      <c r="C23" s="89" t="s">
        <v>72</v>
      </c>
      <c r="D23" s="84" t="s">
        <v>73</v>
      </c>
      <c r="E23" s="2"/>
    </row>
    <row r="24" spans="1:5" ht="17.100000000000001" customHeight="1" x14ac:dyDescent="0.2">
      <c r="A24" s="99" t="s">
        <v>43</v>
      </c>
      <c r="B24" s="95">
        <f>Financiamento!AG17</f>
        <v>0</v>
      </c>
      <c r="C24" s="90">
        <f>B24/5</f>
        <v>0</v>
      </c>
      <c r="D24" s="85" t="e">
        <f t="shared" ref="D24:D44" si="2">B24/B$45</f>
        <v>#DIV/0!</v>
      </c>
    </row>
    <row r="25" spans="1:5" ht="17.100000000000001" customHeight="1" x14ac:dyDescent="0.2">
      <c r="A25" s="82" t="s">
        <v>86</v>
      </c>
      <c r="B25" s="96">
        <f>Fillho!V17</f>
        <v>0</v>
      </c>
      <c r="C25" s="91">
        <f>B25/5</f>
        <v>0</v>
      </c>
      <c r="D25" s="86" t="e">
        <f t="shared" si="2"/>
        <v>#DIV/0!</v>
      </c>
    </row>
    <row r="26" spans="1:5" ht="17.100000000000001" customHeight="1" x14ac:dyDescent="0.2">
      <c r="A26" s="82" t="s">
        <v>84</v>
      </c>
      <c r="B26" s="96">
        <f>Carro!U17</f>
        <v>0</v>
      </c>
      <c r="C26" s="91">
        <f t="shared" ref="C26:C43" si="3">B26/5</f>
        <v>0</v>
      </c>
      <c r="D26" s="86" t="e">
        <f t="shared" si="2"/>
        <v>#DIV/0!</v>
      </c>
    </row>
    <row r="27" spans="1:5" ht="17.100000000000001" customHeight="1" x14ac:dyDescent="0.2">
      <c r="A27" s="82" t="s">
        <v>88</v>
      </c>
      <c r="B27" s="96">
        <f>Empresa!U18</f>
        <v>0</v>
      </c>
      <c r="C27" s="91">
        <f t="shared" si="3"/>
        <v>0</v>
      </c>
      <c r="D27" s="86" t="e">
        <f t="shared" si="2"/>
        <v>#DIV/0!</v>
      </c>
    </row>
    <row r="28" spans="1:5" ht="17.100000000000001" customHeight="1" x14ac:dyDescent="0.2">
      <c r="A28" s="109" t="s">
        <v>93</v>
      </c>
      <c r="B28" s="96">
        <f>Dízimo!AG17</f>
        <v>0</v>
      </c>
      <c r="C28" s="91">
        <f t="shared" si="3"/>
        <v>0</v>
      </c>
      <c r="D28" s="86" t="e">
        <f t="shared" si="2"/>
        <v>#DIV/0!</v>
      </c>
    </row>
    <row r="29" spans="1:5" ht="17.100000000000001" customHeight="1" x14ac:dyDescent="0.2">
      <c r="A29" s="100" t="s">
        <v>71</v>
      </c>
      <c r="B29" s="96">
        <f>Mercado!AG17</f>
        <v>0</v>
      </c>
      <c r="C29" s="91">
        <f>B29/4.4</f>
        <v>0</v>
      </c>
      <c r="D29" s="86" t="e">
        <f t="shared" si="2"/>
        <v>#DIV/0!</v>
      </c>
    </row>
    <row r="30" spans="1:5" ht="17.100000000000001" customHeight="1" x14ac:dyDescent="0.2">
      <c r="A30" s="82" t="s">
        <v>90</v>
      </c>
      <c r="B30" s="96">
        <f>Outros!U17</f>
        <v>0</v>
      </c>
      <c r="C30" s="91">
        <f t="shared" si="3"/>
        <v>0</v>
      </c>
      <c r="D30" s="86" t="e">
        <f t="shared" si="2"/>
        <v>#DIV/0!</v>
      </c>
    </row>
    <row r="31" spans="1:5" ht="17.100000000000001" customHeight="1" x14ac:dyDescent="0.2">
      <c r="A31" s="81" t="s">
        <v>78</v>
      </c>
      <c r="B31" s="96">
        <f>Condomínio!AG17</f>
        <v>0</v>
      </c>
      <c r="C31" s="91">
        <f t="shared" si="3"/>
        <v>0</v>
      </c>
      <c r="D31" s="86" t="e">
        <f t="shared" si="2"/>
        <v>#DIV/0!</v>
      </c>
    </row>
    <row r="32" spans="1:5" ht="17.100000000000001" customHeight="1" x14ac:dyDescent="0.2">
      <c r="A32" s="81" t="s">
        <v>79</v>
      </c>
      <c r="B32" s="96">
        <f>Unimed!AG17</f>
        <v>0</v>
      </c>
      <c r="C32" s="91">
        <f t="shared" si="3"/>
        <v>0</v>
      </c>
      <c r="D32" s="86" t="e">
        <f t="shared" si="2"/>
        <v>#DIV/0!</v>
      </c>
    </row>
    <row r="33" spans="1:4" ht="17.100000000000001" customHeight="1" x14ac:dyDescent="0.2">
      <c r="A33" s="82" t="s">
        <v>87</v>
      </c>
      <c r="B33" s="96">
        <f>Lazer!AG17</f>
        <v>0</v>
      </c>
      <c r="C33" s="91">
        <f t="shared" si="3"/>
        <v>0</v>
      </c>
      <c r="D33" s="86" t="e">
        <f t="shared" si="2"/>
        <v>#DIV/0!</v>
      </c>
    </row>
    <row r="34" spans="1:4" ht="17.100000000000001" customHeight="1" x14ac:dyDescent="0.2">
      <c r="A34" s="82" t="s">
        <v>85</v>
      </c>
      <c r="B34" s="96">
        <f>Moto!U17</f>
        <v>0</v>
      </c>
      <c r="C34" s="91">
        <f t="shared" si="3"/>
        <v>0</v>
      </c>
      <c r="D34" s="86" t="e">
        <f t="shared" si="2"/>
        <v>#DIV/0!</v>
      </c>
    </row>
    <row r="35" spans="1:4" ht="17.100000000000001" customHeight="1" x14ac:dyDescent="0.2">
      <c r="A35" s="82" t="s">
        <v>83</v>
      </c>
      <c r="B35" s="96">
        <f>Confecções!AG17</f>
        <v>0</v>
      </c>
      <c r="C35" s="91">
        <f>B35/4</f>
        <v>0</v>
      </c>
      <c r="D35" s="86" t="e">
        <f t="shared" si="2"/>
        <v>#DIV/0!</v>
      </c>
    </row>
    <row r="36" spans="1:4" ht="17.100000000000001" customHeight="1" x14ac:dyDescent="0.2">
      <c r="A36" s="82" t="s">
        <v>89</v>
      </c>
      <c r="B36" s="96">
        <f>IPTU!V17</f>
        <v>0</v>
      </c>
      <c r="C36" s="91">
        <f t="shared" si="3"/>
        <v>0</v>
      </c>
      <c r="D36" s="86" t="e">
        <f t="shared" si="2"/>
        <v>#DIV/0!</v>
      </c>
    </row>
    <row r="37" spans="1:4" ht="17.100000000000001" customHeight="1" x14ac:dyDescent="0.2">
      <c r="A37" s="82" t="s">
        <v>81</v>
      </c>
      <c r="B37" s="96">
        <f>Farmácia!AG17</f>
        <v>0</v>
      </c>
      <c r="C37" s="91">
        <f>B37/4</f>
        <v>0</v>
      </c>
      <c r="D37" s="86" t="e">
        <f t="shared" si="2"/>
        <v>#DIV/0!</v>
      </c>
    </row>
    <row r="38" spans="1:4" ht="17.100000000000001" customHeight="1" x14ac:dyDescent="0.2">
      <c r="A38" s="109" t="s">
        <v>92</v>
      </c>
      <c r="B38" s="96">
        <f>Restaurante!AG17</f>
        <v>0</v>
      </c>
      <c r="C38" s="91">
        <f>B38/4</f>
        <v>0</v>
      </c>
      <c r="D38" s="86" t="e">
        <f t="shared" si="2"/>
        <v>#DIV/0!</v>
      </c>
    </row>
    <row r="39" spans="1:4" ht="17.100000000000001" customHeight="1" x14ac:dyDescent="0.2">
      <c r="A39" s="81" t="s">
        <v>77</v>
      </c>
      <c r="B39" s="96">
        <f>'TV Cabo'!AG17</f>
        <v>0</v>
      </c>
      <c r="C39" s="91">
        <f t="shared" si="3"/>
        <v>0</v>
      </c>
      <c r="D39" s="86" t="e">
        <f t="shared" si="2"/>
        <v>#DIV/0!</v>
      </c>
    </row>
    <row r="40" spans="1:4" ht="17.100000000000001" customHeight="1" x14ac:dyDescent="0.2">
      <c r="A40" s="81" t="s">
        <v>75</v>
      </c>
      <c r="B40" s="96">
        <f>Telefone!AG17</f>
        <v>0</v>
      </c>
      <c r="C40" s="91">
        <f t="shared" si="3"/>
        <v>0</v>
      </c>
      <c r="D40" s="86" t="e">
        <f t="shared" si="2"/>
        <v>#DIV/0!</v>
      </c>
    </row>
    <row r="41" spans="1:4" ht="17.100000000000001" customHeight="1" x14ac:dyDescent="0.2">
      <c r="A41" s="82" t="s">
        <v>82</v>
      </c>
      <c r="B41" s="96">
        <f>Calçados!AG17</f>
        <v>0</v>
      </c>
      <c r="C41" s="91">
        <f>B41/4</f>
        <v>0</v>
      </c>
      <c r="D41" s="86" t="e">
        <f t="shared" si="2"/>
        <v>#DIV/0!</v>
      </c>
    </row>
    <row r="42" spans="1:4" ht="17.100000000000001" customHeight="1" x14ac:dyDescent="0.2">
      <c r="A42" s="81" t="s">
        <v>74</v>
      </c>
      <c r="B42" s="96">
        <f>Luz!AG17</f>
        <v>0</v>
      </c>
      <c r="C42" s="91">
        <f t="shared" si="3"/>
        <v>0</v>
      </c>
      <c r="D42" s="86" t="e">
        <f t="shared" si="2"/>
        <v>#DIV/0!</v>
      </c>
    </row>
    <row r="43" spans="1:4" ht="17.100000000000001" customHeight="1" x14ac:dyDescent="0.2">
      <c r="A43" s="81" t="s">
        <v>76</v>
      </c>
      <c r="B43" s="96">
        <f>Internet!AG17</f>
        <v>0</v>
      </c>
      <c r="C43" s="91">
        <f t="shared" si="3"/>
        <v>0</v>
      </c>
      <c r="D43" s="86" t="e">
        <f t="shared" si="2"/>
        <v>#DIV/0!</v>
      </c>
    </row>
    <row r="44" spans="1:4" ht="17.100000000000001" customHeight="1" thickBot="1" x14ac:dyDescent="0.25">
      <c r="A44" s="104" t="s">
        <v>80</v>
      </c>
      <c r="B44" s="97">
        <f>Dentista!AG17</f>
        <v>0</v>
      </c>
      <c r="C44" s="92">
        <f>B44/5</f>
        <v>0</v>
      </c>
      <c r="D44" s="87" t="e">
        <f t="shared" si="2"/>
        <v>#DIV/0!</v>
      </c>
    </row>
    <row r="45" spans="1:4" ht="20.100000000000001" customHeight="1" thickBot="1" x14ac:dyDescent="0.3">
      <c r="A45" s="83" t="s">
        <v>0</v>
      </c>
      <c r="B45" s="98">
        <f>SUM(B24:B44)</f>
        <v>0</v>
      </c>
      <c r="C45" s="93">
        <f>SUM(C24:C44)</f>
        <v>0</v>
      </c>
      <c r="D45" s="88" t="e">
        <f>SUM(D24:D44)</f>
        <v>#DIV/0!</v>
      </c>
    </row>
    <row r="46" spans="1:4" ht="15" customHeight="1" x14ac:dyDescent="0.2"/>
    <row r="47" spans="1:4" ht="15" customHeight="1" x14ac:dyDescent="0.2"/>
    <row r="48" spans="1:4" ht="15" customHeight="1" x14ac:dyDescent="0.2"/>
    <row r="49" spans="1:4" ht="15" customHeight="1" thickBot="1" x14ac:dyDescent="0.25"/>
    <row r="50" spans="1:4" ht="15" customHeight="1" thickBot="1" x14ac:dyDescent="0.25">
      <c r="A50" s="79" t="s">
        <v>107</v>
      </c>
      <c r="B50" s="2"/>
      <c r="C50" s="2"/>
      <c r="D50" s="2"/>
    </row>
    <row r="51" spans="1:4" ht="15" customHeight="1" thickBot="1" x14ac:dyDescent="0.3">
      <c r="A51" s="119" t="s">
        <v>70</v>
      </c>
      <c r="B51" s="120" t="s">
        <v>91</v>
      </c>
      <c r="C51" s="123" t="s">
        <v>72</v>
      </c>
      <c r="D51" s="121" t="s">
        <v>73</v>
      </c>
    </row>
    <row r="52" spans="1:4" ht="15" customHeight="1" x14ac:dyDescent="0.2">
      <c r="A52" s="118" t="s">
        <v>103</v>
      </c>
      <c r="B52" s="122">
        <f>B25+B29+B31+B32+B35+B36+B37+B39+B40+B41+B42+B43+B44</f>
        <v>0</v>
      </c>
      <c r="C52" s="124">
        <f>B52/4</f>
        <v>0</v>
      </c>
      <c r="D52" s="127" t="e">
        <f>B52/B$45</f>
        <v>#DIV/0!</v>
      </c>
    </row>
    <row r="53" spans="1:4" ht="15" customHeight="1" x14ac:dyDescent="0.2">
      <c r="A53" s="116" t="s">
        <v>105</v>
      </c>
      <c r="B53" s="117">
        <f>B24</f>
        <v>0</v>
      </c>
      <c r="C53" s="125">
        <f t="shared" ref="C53:C54" si="4">B53/4</f>
        <v>0</v>
      </c>
      <c r="D53" s="128" t="e">
        <f t="shared" ref="D53:D54" si="5">B53/B$45</f>
        <v>#DIV/0!</v>
      </c>
    </row>
    <row r="54" spans="1:4" ht="15" customHeight="1" thickBot="1" x14ac:dyDescent="0.25">
      <c r="A54" s="115" t="s">
        <v>104</v>
      </c>
      <c r="B54" s="113">
        <f>B45-B52</f>
        <v>0</v>
      </c>
      <c r="C54" s="126">
        <f t="shared" si="4"/>
        <v>0</v>
      </c>
      <c r="D54" s="114" t="e">
        <f t="shared" si="5"/>
        <v>#DIV/0!</v>
      </c>
    </row>
    <row r="55" spans="1:4" ht="15" customHeight="1" x14ac:dyDescent="0.2"/>
    <row r="56" spans="1:4" ht="15" customHeight="1" x14ac:dyDescent="0.2"/>
    <row r="57" spans="1:4" ht="15" customHeight="1" x14ac:dyDescent="0.2"/>
    <row r="58" spans="1:4" ht="15" customHeight="1" x14ac:dyDescent="0.2"/>
    <row r="59" spans="1:4" ht="15" customHeight="1" x14ac:dyDescent="0.2"/>
    <row r="60" spans="1:4" ht="15" customHeight="1" x14ac:dyDescent="0.2"/>
    <row r="61" spans="1:4" ht="15" customHeight="1" x14ac:dyDescent="0.2"/>
    <row r="62" spans="1:4" ht="15" customHeight="1" x14ac:dyDescent="0.2"/>
    <row r="63" spans="1:4" ht="15" customHeight="1" x14ac:dyDescent="0.2"/>
    <row r="64" spans="1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</sheetData>
  <mergeCells count="2">
    <mergeCell ref="A1:B1"/>
    <mergeCell ref="A2:A3"/>
  </mergeCells>
  <phoneticPr fontId="0" type="noConversion"/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AJ60"/>
  <sheetViews>
    <sheetView showGridLines="0" workbookViewId="0">
      <selection activeCell="AG4" sqref="AG4"/>
    </sheetView>
  </sheetViews>
  <sheetFormatPr defaultRowHeight="12.75" x14ac:dyDescent="0.2"/>
  <cols>
    <col min="1" max="1" width="9.7109375" customWidth="1"/>
    <col min="2" max="2" width="6.140625" customWidth="1"/>
    <col min="3" max="3" width="5.42578125" customWidth="1"/>
    <col min="4" max="32" width="4.7109375" customWidth="1"/>
    <col min="33" max="34" width="6.570312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23</v>
      </c>
      <c r="B1" s="154"/>
      <c r="C1" s="154"/>
      <c r="D1" s="154"/>
      <c r="E1" s="155"/>
      <c r="AD1" s="156" t="s">
        <v>106</v>
      </c>
      <c r="AE1" s="156"/>
      <c r="AF1" s="156"/>
      <c r="AG1" s="129">
        <v>300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46"/>
      <c r="C4" s="47"/>
      <c r="D4" s="4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46"/>
      <c r="C5" s="47"/>
      <c r="D5" s="4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>SUM(B5:AF5)</f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46"/>
      <c r="C6" s="47"/>
      <c r="D6" s="4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46"/>
      <c r="C7" s="47"/>
      <c r="D7" s="4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46"/>
      <c r="C8" s="47"/>
      <c r="D8" s="4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46"/>
      <c r="C9" s="47"/>
      <c r="D9" s="47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46"/>
      <c r="C10" s="46"/>
      <c r="D10" s="46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46"/>
      <c r="C11" s="10"/>
      <c r="D11" s="46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46"/>
      <c r="C12" s="46"/>
      <c r="D12" s="46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46"/>
      <c r="C13" s="46"/>
      <c r="D13" s="46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46"/>
      <c r="C14" s="46"/>
      <c r="D14" s="46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46"/>
      <c r="C15" s="46"/>
      <c r="D15" s="46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48"/>
      <c r="C16" s="48"/>
      <c r="D16" s="48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8"/>
      <c r="AJ16" s="76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K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ref="L17:AF17" si="3">SUM(L4:L16)</f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 t="shared" si="3"/>
        <v>0</v>
      </c>
      <c r="R17" s="35">
        <f t="shared" si="3"/>
        <v>0</v>
      </c>
      <c r="S17" s="35">
        <f t="shared" si="3"/>
        <v>0</v>
      </c>
      <c r="T17" s="35">
        <f t="shared" si="3"/>
        <v>0</v>
      </c>
      <c r="U17" s="35">
        <f t="shared" si="3"/>
        <v>0</v>
      </c>
      <c r="V17" s="35">
        <f t="shared" si="3"/>
        <v>0</v>
      </c>
      <c r="W17" s="35">
        <f t="shared" si="3"/>
        <v>0</v>
      </c>
      <c r="X17" s="35">
        <f t="shared" si="3"/>
        <v>0</v>
      </c>
      <c r="Y17" s="35">
        <f t="shared" si="3"/>
        <v>0</v>
      </c>
      <c r="Z17" s="35">
        <f t="shared" si="3"/>
        <v>0</v>
      </c>
      <c r="AA17" s="35">
        <f t="shared" si="3"/>
        <v>0</v>
      </c>
      <c r="AB17" s="35">
        <f t="shared" si="3"/>
        <v>0</v>
      </c>
      <c r="AC17" s="35">
        <f t="shared" si="3"/>
        <v>0</v>
      </c>
      <c r="AD17" s="35">
        <f t="shared" si="3"/>
        <v>0</v>
      </c>
      <c r="AE17" s="35">
        <f t="shared" si="3"/>
        <v>0</v>
      </c>
      <c r="AF17" s="35">
        <f t="shared" si="3"/>
        <v>0</v>
      </c>
      <c r="AG17" s="72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B2:AJ2"/>
    <mergeCell ref="A1:E1"/>
    <mergeCell ref="AD1:AF1"/>
  </mergeCells>
  <conditionalFormatting sqref="AG5">
    <cfRule type="cellIs" dxfId="21" priority="2" operator="greaterThan">
      <formula>300</formula>
    </cfRule>
  </conditionalFormatting>
  <conditionalFormatting sqref="AG4:AG16">
    <cfRule type="cellIs" dxfId="20" priority="1" operator="greaterThan">
      <formula>300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AJ60"/>
  <sheetViews>
    <sheetView showGridLines="0" workbookViewId="0">
      <selection activeCell="P4" sqref="P4:Q11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7" t="s">
        <v>27</v>
      </c>
      <c r="B1" s="158"/>
      <c r="C1" s="158"/>
      <c r="D1" s="158"/>
      <c r="E1" s="159"/>
      <c r="AD1" s="156" t="s">
        <v>106</v>
      </c>
      <c r="AE1" s="156"/>
      <c r="AF1" s="156"/>
      <c r="AG1" s="129">
        <v>65</v>
      </c>
    </row>
    <row r="2" spans="1:36" ht="22.5" customHeight="1" thickBot="1" x14ac:dyDescent="0.3">
      <c r="A2" s="36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>
        <v>0</v>
      </c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33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B2:AJ2"/>
    <mergeCell ref="A1:E1"/>
    <mergeCell ref="AD1:AF1"/>
  </mergeCells>
  <conditionalFormatting sqref="AG4:AG16">
    <cfRule type="cellIs" dxfId="19" priority="1" operator="greaterThan">
      <formula>65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J60"/>
  <sheetViews>
    <sheetView showGridLines="0" workbookViewId="0">
      <selection activeCell="B4" sqref="B4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28</v>
      </c>
      <c r="B1" s="154"/>
      <c r="C1" s="154"/>
      <c r="D1" s="154"/>
      <c r="E1" s="155"/>
      <c r="AD1" s="156" t="s">
        <v>106</v>
      </c>
      <c r="AE1" s="156"/>
      <c r="AF1" s="156"/>
      <c r="AG1" s="129">
        <v>180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B2:AJ2"/>
    <mergeCell ref="A1:E1"/>
    <mergeCell ref="AD1:AF1"/>
  </mergeCells>
  <conditionalFormatting sqref="AG4:AG16">
    <cfRule type="cellIs" dxfId="18" priority="1" operator="greaterThan">
      <formula>60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J60"/>
  <sheetViews>
    <sheetView showGridLines="0" workbookViewId="0">
      <selection activeCell="Y11" sqref="Y11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29</v>
      </c>
      <c r="B1" s="154"/>
      <c r="C1" s="154"/>
      <c r="D1" s="154"/>
      <c r="E1" s="155"/>
      <c r="AD1" s="156" t="s">
        <v>106</v>
      </c>
      <c r="AE1" s="156"/>
      <c r="AF1" s="156"/>
      <c r="AG1" s="129">
        <v>50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17" priority="1" operator="greaterThan">
      <formula>50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J60"/>
  <sheetViews>
    <sheetView showGridLines="0" workbookViewId="0">
      <selection activeCell="X12" sqref="X12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30</v>
      </c>
      <c r="B1" s="154"/>
      <c r="C1" s="154"/>
      <c r="D1" s="154"/>
      <c r="E1" s="155"/>
      <c r="AD1" s="156" t="s">
        <v>106</v>
      </c>
      <c r="AE1" s="156"/>
      <c r="AF1" s="156"/>
      <c r="AG1" s="129">
        <v>54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>
        <v>0</v>
      </c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16" priority="1" operator="greaterThan">
      <formula>54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AJ60"/>
  <sheetViews>
    <sheetView showGridLines="0" workbookViewId="0">
      <selection activeCell="P13" sqref="P13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8.140625" customWidth="1"/>
  </cols>
  <sheetData>
    <row r="1" spans="1:36" ht="24" customHeight="1" thickBot="1" x14ac:dyDescent="0.25">
      <c r="A1" s="153" t="s">
        <v>31</v>
      </c>
      <c r="B1" s="154"/>
      <c r="C1" s="154"/>
      <c r="D1" s="154"/>
      <c r="E1" s="155"/>
      <c r="AD1" s="156" t="s">
        <v>106</v>
      </c>
      <c r="AE1" s="156"/>
      <c r="AF1" s="156"/>
      <c r="AG1" s="129">
        <v>430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7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15" priority="1" operator="greaterThan">
      <formula>430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AJ60"/>
  <sheetViews>
    <sheetView showGridLines="0" workbookViewId="0">
      <selection activeCell="U10" sqref="U10"/>
    </sheetView>
  </sheetViews>
  <sheetFormatPr defaultRowHeight="12.75" x14ac:dyDescent="0.2"/>
  <cols>
    <col min="1" max="1" width="9.7109375" customWidth="1"/>
    <col min="2" max="32" width="4.7109375" customWidth="1"/>
    <col min="33" max="34" width="7.85546875" customWidth="1"/>
    <col min="35" max="35" width="7.5703125" customWidth="1"/>
    <col min="36" max="36" width="7" customWidth="1"/>
  </cols>
  <sheetData>
    <row r="1" spans="1:36" ht="24" customHeight="1" thickBot="1" x14ac:dyDescent="0.25">
      <c r="A1" s="153" t="s">
        <v>32</v>
      </c>
      <c r="B1" s="154"/>
      <c r="C1" s="154"/>
      <c r="D1" s="154"/>
      <c r="E1" s="155"/>
      <c r="AD1" s="156" t="s">
        <v>106</v>
      </c>
      <c r="AE1" s="156"/>
      <c r="AF1" s="156"/>
      <c r="AG1" s="129">
        <v>460</v>
      </c>
    </row>
    <row r="2" spans="1:36" ht="22.5" customHeight="1" thickBot="1" x14ac:dyDescent="0.3">
      <c r="A2" s="8" t="s">
        <v>21</v>
      </c>
      <c r="B2" s="152">
        <v>2014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5"/>
      <c r="AE2" s="145"/>
      <c r="AF2" s="145"/>
      <c r="AG2" s="145"/>
      <c r="AH2" s="147"/>
      <c r="AI2" s="147"/>
      <c r="AJ2" s="148"/>
    </row>
    <row r="3" spans="1:36" ht="14.1" customHeight="1" x14ac:dyDescent="0.2">
      <c r="A3" s="22" t="s">
        <v>22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19" t="s">
        <v>0</v>
      </c>
      <c r="AH3" s="20" t="s">
        <v>2</v>
      </c>
      <c r="AI3" s="21" t="s">
        <v>25</v>
      </c>
      <c r="AJ3" s="21" t="s">
        <v>26</v>
      </c>
    </row>
    <row r="4" spans="1:36" ht="20.100000000000001" customHeight="1" x14ac:dyDescent="0.2">
      <c r="A4" s="23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>
        <f t="shared" ref="AG4:AG15" si="0">SUM(B4:AF4)</f>
        <v>0</v>
      </c>
      <c r="AH4" s="15">
        <f>SUM(B4:AF4)/31</f>
        <v>0</v>
      </c>
      <c r="AI4" s="33" t="e">
        <f>AG4/Resultados!C4</f>
        <v>#DIV/0!</v>
      </c>
      <c r="AJ4" s="33" t="e">
        <f>AG4/Resultados!B4</f>
        <v>#DIV/0!</v>
      </c>
    </row>
    <row r="5" spans="1:36" ht="20.100000000000001" customHeight="1" x14ac:dyDescent="0.2">
      <c r="A5" s="23" t="s">
        <v>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4">
        <f t="shared" si="0"/>
        <v>0</v>
      </c>
      <c r="AH5" s="15">
        <f t="shared" ref="AH5:AH15" si="1">SUM(B5:AF5)/31</f>
        <v>0</v>
      </c>
      <c r="AI5" s="33" t="e">
        <f>AG5/Resultados!C5</f>
        <v>#DIV/0!</v>
      </c>
      <c r="AJ5" s="33" t="e">
        <f>AG5/Resultados!B5</f>
        <v>#DIV/0!</v>
      </c>
    </row>
    <row r="6" spans="1:36" ht="20.100000000000001" customHeight="1" x14ac:dyDescent="0.2">
      <c r="A6" s="23" t="s">
        <v>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4">
        <f t="shared" si="0"/>
        <v>0</v>
      </c>
      <c r="AH6" s="15">
        <f t="shared" si="1"/>
        <v>0</v>
      </c>
      <c r="AI6" s="33" t="e">
        <f>AG6/Resultados!C6</f>
        <v>#DIV/0!</v>
      </c>
      <c r="AJ6" s="33" t="e">
        <f>AG6/Resultados!B6</f>
        <v>#DIV/0!</v>
      </c>
    </row>
    <row r="7" spans="1:36" ht="20.100000000000001" customHeight="1" x14ac:dyDescent="0.2">
      <c r="A7" s="23" t="s">
        <v>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4">
        <f t="shared" si="0"/>
        <v>0</v>
      </c>
      <c r="AH7" s="15">
        <f t="shared" si="1"/>
        <v>0</v>
      </c>
      <c r="AI7" s="33" t="e">
        <f>AG7/Resultados!C7</f>
        <v>#DIV/0!</v>
      </c>
      <c r="AJ7" s="33" t="e">
        <f>AG7/Resultados!B7</f>
        <v>#DIV/0!</v>
      </c>
    </row>
    <row r="8" spans="1:36" ht="20.100000000000001" customHeight="1" x14ac:dyDescent="0.2">
      <c r="A8" s="23" t="s">
        <v>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>
        <f t="shared" si="0"/>
        <v>0</v>
      </c>
      <c r="AH8" s="15">
        <f t="shared" si="1"/>
        <v>0</v>
      </c>
      <c r="AI8" s="33" t="e">
        <f>AG8/Resultados!C8</f>
        <v>#DIV/0!</v>
      </c>
      <c r="AJ8" s="33" t="e">
        <f>AG8/Resultados!B8</f>
        <v>#DIV/0!</v>
      </c>
    </row>
    <row r="9" spans="1:36" ht="20.100000000000001" customHeight="1" x14ac:dyDescent="0.2">
      <c r="A9" s="23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>
        <f t="shared" si="0"/>
        <v>0</v>
      </c>
      <c r="AH9" s="15">
        <f t="shared" si="1"/>
        <v>0</v>
      </c>
      <c r="AI9" s="33" t="e">
        <f>AG9/Resultados!C9</f>
        <v>#DIV/0!</v>
      </c>
      <c r="AJ9" s="33" t="e">
        <f>AG9/Resultados!B9</f>
        <v>#DIV/0!</v>
      </c>
    </row>
    <row r="10" spans="1:36" ht="20.100000000000001" customHeight="1" x14ac:dyDescent="0.2">
      <c r="A10" s="23" t="s">
        <v>9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>
        <f t="shared" si="0"/>
        <v>0</v>
      </c>
      <c r="AH10" s="15">
        <f t="shared" si="1"/>
        <v>0</v>
      </c>
      <c r="AI10" s="33" t="e">
        <f>AG10/Resultados!C10</f>
        <v>#DIV/0!</v>
      </c>
      <c r="AJ10" s="33" t="e">
        <f>AG10/Resultados!B10</f>
        <v>#DIV/0!</v>
      </c>
    </row>
    <row r="11" spans="1:36" ht="20.100000000000001" customHeight="1" x14ac:dyDescent="0.2">
      <c r="A11" s="23" t="s">
        <v>10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>
        <f t="shared" si="0"/>
        <v>0</v>
      </c>
      <c r="AH11" s="15">
        <f t="shared" si="1"/>
        <v>0</v>
      </c>
      <c r="AI11" s="33" t="e">
        <f>AG11/Resultados!C11</f>
        <v>#DIV/0!</v>
      </c>
      <c r="AJ11" s="33" t="e">
        <f>AG11/Resultados!B11</f>
        <v>#DIV/0!</v>
      </c>
    </row>
    <row r="12" spans="1:36" ht="20.100000000000001" customHeight="1" x14ac:dyDescent="0.2">
      <c r="A12" s="23" t="s">
        <v>11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4">
        <f t="shared" si="0"/>
        <v>0</v>
      </c>
      <c r="AH12" s="15">
        <f t="shared" si="1"/>
        <v>0</v>
      </c>
      <c r="AI12" s="33" t="e">
        <f>AG12/Resultados!C12</f>
        <v>#DIV/0!</v>
      </c>
      <c r="AJ12" s="33" t="e">
        <f>AG12/Resultados!B12</f>
        <v>#DIV/0!</v>
      </c>
    </row>
    <row r="13" spans="1:36" ht="20.100000000000001" customHeight="1" x14ac:dyDescent="0.2">
      <c r="A13" s="23" t="s">
        <v>12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4">
        <f t="shared" si="0"/>
        <v>0</v>
      </c>
      <c r="AH13" s="15">
        <f t="shared" si="1"/>
        <v>0</v>
      </c>
      <c r="AI13" s="33" t="e">
        <f>AG13/Resultados!C13</f>
        <v>#DIV/0!</v>
      </c>
      <c r="AJ13" s="33" t="e">
        <f>AG13/Resultados!B13</f>
        <v>#DIV/0!</v>
      </c>
    </row>
    <row r="14" spans="1:36" ht="20.100000000000001" customHeight="1" x14ac:dyDescent="0.2">
      <c r="A14" s="23" t="s">
        <v>13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4">
        <f t="shared" si="0"/>
        <v>0</v>
      </c>
      <c r="AH14" s="15">
        <f t="shared" si="1"/>
        <v>0</v>
      </c>
      <c r="AI14" s="33" t="e">
        <f>AG14/Resultados!C14</f>
        <v>#DIV/0!</v>
      </c>
      <c r="AJ14" s="33" t="e">
        <f>AG14/Resultados!B14</f>
        <v>#DIV/0!</v>
      </c>
    </row>
    <row r="15" spans="1:36" ht="20.100000000000001" customHeight="1" x14ac:dyDescent="0.2">
      <c r="A15" s="23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4">
        <f t="shared" si="0"/>
        <v>0</v>
      </c>
      <c r="AH15" s="15">
        <f t="shared" si="1"/>
        <v>0</v>
      </c>
      <c r="AI15" s="33" t="e">
        <f>AG15/Resultados!C15</f>
        <v>#DIV/0!</v>
      </c>
      <c r="AJ15" s="33" t="e">
        <f>AG15/Resultados!B15</f>
        <v>#DIV/0!</v>
      </c>
    </row>
    <row r="16" spans="1:36" ht="18" customHeight="1" thickBot="1" x14ac:dyDescent="0.25">
      <c r="A16" s="6"/>
      <c r="B16" s="12">
        <v>0</v>
      </c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15"/>
      <c r="AI16" s="16"/>
      <c r="AJ16" s="33"/>
    </row>
    <row r="17" spans="1:36" ht="15.75" customHeight="1" thickBot="1" x14ac:dyDescent="0.25">
      <c r="A17" s="24" t="s">
        <v>24</v>
      </c>
      <c r="B17" s="34">
        <f>SUM(B4:B16)</f>
        <v>0</v>
      </c>
      <c r="C17" s="35">
        <f t="shared" ref="C17:AF17" si="2">SUM(C4:C16)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26">
        <f>SUM(AG4:AG16)</f>
        <v>0</v>
      </c>
      <c r="AH17" s="27">
        <f>AG17/12</f>
        <v>0</v>
      </c>
      <c r="AI17" s="77" t="e">
        <f>AG17/Resultados!C16</f>
        <v>#DIV/0!</v>
      </c>
      <c r="AJ17" s="78" t="e">
        <f>AG17/Resultados!B16</f>
        <v>#DIV/0!</v>
      </c>
    </row>
    <row r="18" spans="1:36" ht="15" customHeight="1" x14ac:dyDescent="0.2"/>
    <row r="19" spans="1:36" ht="15" customHeight="1" x14ac:dyDescent="0.2"/>
    <row r="20" spans="1:36" ht="15" customHeight="1" x14ac:dyDescent="0.2"/>
    <row r="21" spans="1:36" ht="15" customHeight="1" x14ac:dyDescent="0.2"/>
    <row r="22" spans="1:36" ht="15" customHeight="1" x14ac:dyDescent="0.2"/>
    <row r="23" spans="1:36" ht="15" customHeight="1" x14ac:dyDescent="0.2"/>
    <row r="24" spans="1:36" ht="15" customHeight="1" x14ac:dyDescent="0.2"/>
    <row r="25" spans="1:36" ht="15" customHeight="1" x14ac:dyDescent="0.2"/>
    <row r="26" spans="1:36" ht="15" customHeight="1" x14ac:dyDescent="0.2"/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3">
    <mergeCell ref="A1:E1"/>
    <mergeCell ref="B2:AJ2"/>
    <mergeCell ref="AD1:AF1"/>
  </mergeCells>
  <conditionalFormatting sqref="AG4:AG16">
    <cfRule type="cellIs" dxfId="14" priority="1" operator="greaterThan">
      <formula>450</formula>
    </cfRule>
  </conditionalFormatting>
  <pageMargins left="0.39370078740157483" right="0.19685039370078741" top="0.51181102362204722" bottom="0.94488188976377963" header="0.15748031496062992" footer="0.27559055118110237"/>
  <pageSetup paperSize="9" orientation="portrait" horizontalDpi="300" verticalDpi="300" r:id="rId1"/>
  <headerFooter alignWithMargins="0">
    <oddHeader>&amp;L&amp;G&amp;R&amp;8&amp;D - &amp;T</oddHeader>
    <oddFooter>&amp;L&amp;8Consultor: Heladio Balerini
Fone: 45 8402 7635&amp;C&amp;8www.ativareconsultoria.com.br
ativareconsultoria@ativareconsultoria.com.br&amp;R&amp;8Pag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Início</vt:lpstr>
      <vt:lpstr>Recebimentos</vt:lpstr>
      <vt:lpstr>Mercado</vt:lpstr>
      <vt:lpstr>Luz</vt:lpstr>
      <vt:lpstr>Telefone</vt:lpstr>
      <vt:lpstr>Internet</vt:lpstr>
      <vt:lpstr>TV Cabo</vt:lpstr>
      <vt:lpstr>Condomínio</vt:lpstr>
      <vt:lpstr>Unimed</vt:lpstr>
      <vt:lpstr>Dentista</vt:lpstr>
      <vt:lpstr>Farmácia</vt:lpstr>
      <vt:lpstr>Calçados</vt:lpstr>
      <vt:lpstr>Confecções</vt:lpstr>
      <vt:lpstr>Carro</vt:lpstr>
      <vt:lpstr>Moto</vt:lpstr>
      <vt:lpstr>Restaurante</vt:lpstr>
      <vt:lpstr>Fillho</vt:lpstr>
      <vt:lpstr>Financiamento</vt:lpstr>
      <vt:lpstr>Lazer</vt:lpstr>
      <vt:lpstr>Empresa</vt:lpstr>
      <vt:lpstr>IPTU</vt:lpstr>
      <vt:lpstr>Outros</vt:lpstr>
      <vt:lpstr>Dízimo</vt:lpstr>
      <vt:lpstr>Resultados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Nilson</cp:lastModifiedBy>
  <cp:lastPrinted>2010-09-03T12:10:19Z</cp:lastPrinted>
  <dcterms:created xsi:type="dcterms:W3CDTF">2009-02-24T13:28:53Z</dcterms:created>
  <dcterms:modified xsi:type="dcterms:W3CDTF">2017-05-19T00:15:41Z</dcterms:modified>
</cp:coreProperties>
</file>